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AR23" i="1" l="1"/>
  <c r="AQ23" i="1"/>
  <c r="AP23" i="1"/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F29" i="1"/>
  <c r="AE29" i="1"/>
  <c r="W29" i="1"/>
  <c r="U29" i="1" s="1"/>
  <c r="V29" i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W27" i="1"/>
  <c r="V27" i="1"/>
  <c r="N27" i="1"/>
  <c r="H27" i="1"/>
  <c r="AV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H26" i="1" s="1"/>
  <c r="W26" i="1"/>
  <c r="V26" i="1"/>
  <c r="U26" i="1" s="1"/>
  <c r="N26" i="1"/>
  <c r="BM25" i="1"/>
  <c r="BL25" i="1"/>
  <c r="BK25" i="1"/>
  <c r="BJ25" i="1"/>
  <c r="BG25" i="1"/>
  <c r="BF25" i="1"/>
  <c r="BE25" i="1"/>
  <c r="BD25" i="1"/>
  <c r="BH25" i="1" s="1"/>
  <c r="BI25" i="1" s="1"/>
  <c r="BC25" i="1"/>
  <c r="AX25" i="1" s="1"/>
  <c r="AZ25" i="1"/>
  <c r="AU25" i="1"/>
  <c r="AW25" i="1" s="1"/>
  <c r="AS25" i="1"/>
  <c r="AM25" i="1"/>
  <c r="AL25" i="1"/>
  <c r="AG25" i="1"/>
  <c r="AE25" i="1" s="1"/>
  <c r="W25" i="1"/>
  <c r="V25" i="1"/>
  <c r="U25" i="1" s="1"/>
  <c r="Q25" i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W24" i="1"/>
  <c r="V24" i="1"/>
  <c r="U24" i="1" s="1"/>
  <c r="N24" i="1"/>
  <c r="BM23" i="1"/>
  <c r="BL23" i="1"/>
  <c r="BK23" i="1"/>
  <c r="AU23" i="1" s="1"/>
  <c r="BJ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M22" i="1"/>
  <c r="AL22" i="1"/>
  <c r="AG22" i="1"/>
  <c r="AE22" i="1"/>
  <c r="G22" i="1" s="1"/>
  <c r="Y22" i="1" s="1"/>
  <c r="W22" i="1"/>
  <c r="V22" i="1"/>
  <c r="U22" i="1"/>
  <c r="N22" i="1"/>
  <c r="BM21" i="1"/>
  <c r="BL21" i="1"/>
  <c r="BJ21" i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F21" i="1"/>
  <c r="AE21" i="1"/>
  <c r="W21" i="1"/>
  <c r="V21" i="1"/>
  <c r="N21" i="1"/>
  <c r="G21" i="1"/>
  <c r="BM20" i="1"/>
  <c r="BL20" i="1"/>
  <c r="BJ20" i="1"/>
  <c r="BK20" i="1" s="1"/>
  <c r="Q20" i="1" s="1"/>
  <c r="BG20" i="1"/>
  <c r="BF20" i="1"/>
  <c r="BE20" i="1"/>
  <c r="BD20" i="1"/>
  <c r="BH20" i="1" s="1"/>
  <c r="BI20" i="1" s="1"/>
  <c r="BC20" i="1"/>
  <c r="AX20" i="1" s="1"/>
  <c r="AZ20" i="1"/>
  <c r="AU20" i="1"/>
  <c r="AS20" i="1"/>
  <c r="AL20" i="1"/>
  <c r="AM20" i="1" s="1"/>
  <c r="AG20" i="1"/>
  <c r="AE20" i="1" s="1"/>
  <c r="AF20" i="1"/>
  <c r="W20" i="1"/>
  <c r="V20" i="1"/>
  <c r="N20" i="1"/>
  <c r="H20" i="1"/>
  <c r="AV20" i="1" s="1"/>
  <c r="AY20" i="1" s="1"/>
  <c r="G20" i="1"/>
  <c r="BM19" i="1"/>
  <c r="BL19" i="1"/>
  <c r="BK19" i="1"/>
  <c r="Q19" i="1" s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N19" i="1"/>
  <c r="H19" i="1"/>
  <c r="AV19" i="1" s="1"/>
  <c r="G19" i="1"/>
  <c r="Y19" i="1" s="1"/>
  <c r="AW23" i="1" l="1"/>
  <c r="L30" i="1"/>
  <c r="AV30" i="1"/>
  <c r="U21" i="1"/>
  <c r="BK21" i="1"/>
  <c r="Q21" i="1" s="1"/>
  <c r="AF22" i="1"/>
  <c r="Q23" i="1"/>
  <c r="U27" i="1"/>
  <c r="U28" i="1"/>
  <c r="BK30" i="1"/>
  <c r="Q30" i="1" s="1"/>
  <c r="AY27" i="1"/>
  <c r="U19" i="1"/>
  <c r="AW20" i="1"/>
  <c r="G28" i="1"/>
  <c r="Y28" i="1" s="1"/>
  <c r="BK29" i="1"/>
  <c r="R19" i="1"/>
  <c r="S19" i="1" s="1"/>
  <c r="AU22" i="1"/>
  <c r="AW22" i="1" s="1"/>
  <c r="Q22" i="1"/>
  <c r="Y27" i="1"/>
  <c r="AU29" i="1"/>
  <c r="AW29" i="1" s="1"/>
  <c r="Q29" i="1"/>
  <c r="AU30" i="1"/>
  <c r="AW30" i="1" s="1"/>
  <c r="AF19" i="1"/>
  <c r="I19" i="1"/>
  <c r="Y21" i="1"/>
  <c r="AU21" i="1"/>
  <c r="AW21" i="1" s="1"/>
  <c r="AF23" i="1"/>
  <c r="G23" i="1"/>
  <c r="L26" i="1"/>
  <c r="I26" i="1"/>
  <c r="AV26" i="1"/>
  <c r="AW28" i="1"/>
  <c r="Q28" i="1"/>
  <c r="AU28" i="1"/>
  <c r="AU19" i="1"/>
  <c r="AY19" i="1" s="1"/>
  <c r="L20" i="1"/>
  <c r="AF24" i="1"/>
  <c r="H24" i="1"/>
  <c r="AV24" i="1" s="1"/>
  <c r="G24" i="1"/>
  <c r="AU26" i="1"/>
  <c r="AW26" i="1" s="1"/>
  <c r="Q26" i="1"/>
  <c r="L19" i="1"/>
  <c r="Y20" i="1"/>
  <c r="R20" i="1"/>
  <c r="S20" i="1" s="1"/>
  <c r="Z20" i="1" s="1"/>
  <c r="L21" i="1"/>
  <c r="H21" i="1"/>
  <c r="H23" i="1"/>
  <c r="AV23" i="1" s="1"/>
  <c r="AY23" i="1" s="1"/>
  <c r="H25" i="1"/>
  <c r="AV25" i="1" s="1"/>
  <c r="AY25" i="1" s="1"/>
  <c r="AF25" i="1"/>
  <c r="G25" i="1"/>
  <c r="I20" i="1"/>
  <c r="H22" i="1"/>
  <c r="AF27" i="1"/>
  <c r="I27" i="1"/>
  <c r="H28" i="1"/>
  <c r="AV28" i="1" s="1"/>
  <c r="AY28" i="1" s="1"/>
  <c r="H29" i="1"/>
  <c r="L29" i="1" s="1"/>
  <c r="G29" i="1"/>
  <c r="I30" i="1"/>
  <c r="U20" i="1"/>
  <c r="BK24" i="1"/>
  <c r="G26" i="1"/>
  <c r="AF26" i="1"/>
  <c r="L27" i="1"/>
  <c r="Q27" i="1"/>
  <c r="G30" i="1"/>
  <c r="AF30" i="1"/>
  <c r="AW19" i="1" l="1"/>
  <c r="I24" i="1"/>
  <c r="AY30" i="1"/>
  <c r="L23" i="1"/>
  <c r="L24" i="1"/>
  <c r="R29" i="1"/>
  <c r="S29" i="1" s="1"/>
  <c r="AA20" i="1"/>
  <c r="AB20" i="1" s="1"/>
  <c r="T20" i="1"/>
  <c r="X20" i="1" s="1"/>
  <c r="Y24" i="1"/>
  <c r="R21" i="1"/>
  <c r="S21" i="1" s="1"/>
  <c r="Y29" i="1"/>
  <c r="L28" i="1"/>
  <c r="I25" i="1"/>
  <c r="O20" i="1"/>
  <c r="M20" i="1" s="1"/>
  <c r="P20" i="1" s="1"/>
  <c r="J20" i="1" s="1"/>
  <c r="K20" i="1" s="1"/>
  <c r="I23" i="1"/>
  <c r="T19" i="1"/>
  <c r="X19" i="1" s="1"/>
  <c r="AA19" i="1"/>
  <c r="R27" i="1"/>
  <c r="S27" i="1" s="1"/>
  <c r="Q24" i="1"/>
  <c r="AU24" i="1"/>
  <c r="AW24" i="1" s="1"/>
  <c r="R30" i="1"/>
  <c r="S30" i="1" s="1"/>
  <c r="R22" i="1"/>
  <c r="S22" i="1" s="1"/>
  <c r="I22" i="1"/>
  <c r="AV22" i="1"/>
  <c r="AY22" i="1" s="1"/>
  <c r="L22" i="1"/>
  <c r="Y25" i="1"/>
  <c r="L25" i="1"/>
  <c r="O30" i="1"/>
  <c r="M30" i="1" s="1"/>
  <c r="P30" i="1" s="1"/>
  <c r="J30" i="1" s="1"/>
  <c r="K30" i="1" s="1"/>
  <c r="Y30" i="1"/>
  <c r="Y26" i="1"/>
  <c r="AV29" i="1"/>
  <c r="AY29" i="1" s="1"/>
  <c r="I29" i="1"/>
  <c r="I28" i="1"/>
  <c r="R25" i="1"/>
  <c r="S25" i="1" s="1"/>
  <c r="O25" i="1" s="1"/>
  <c r="M25" i="1" s="1"/>
  <c r="P25" i="1" s="1"/>
  <c r="AV21" i="1"/>
  <c r="AY21" i="1" s="1"/>
  <c r="I21" i="1"/>
  <c r="R26" i="1"/>
  <c r="S26" i="1" s="1"/>
  <c r="R28" i="1"/>
  <c r="S28" i="1" s="1"/>
  <c r="AY26" i="1"/>
  <c r="Y23" i="1"/>
  <c r="R23" i="1"/>
  <c r="S23" i="1" s="1"/>
  <c r="O23" i="1" s="1"/>
  <c r="M23" i="1" s="1"/>
  <c r="P23" i="1" s="1"/>
  <c r="J23" i="1" s="1"/>
  <c r="K23" i="1" s="1"/>
  <c r="O19" i="1"/>
  <c r="M19" i="1" s="1"/>
  <c r="P19" i="1" s="1"/>
  <c r="J19" i="1" s="1"/>
  <c r="K19" i="1" s="1"/>
  <c r="Z19" i="1"/>
  <c r="AY24" i="1" l="1"/>
  <c r="J25" i="1"/>
  <c r="K25" i="1" s="1"/>
  <c r="T27" i="1"/>
  <c r="X27" i="1" s="1"/>
  <c r="AA27" i="1"/>
  <c r="AB27" i="1" s="1"/>
  <c r="O27" i="1"/>
  <c r="M27" i="1" s="1"/>
  <c r="P27" i="1" s="1"/>
  <c r="J27" i="1" s="1"/>
  <c r="K27" i="1" s="1"/>
  <c r="Z27" i="1"/>
  <c r="T25" i="1"/>
  <c r="X25" i="1" s="1"/>
  <c r="AA25" i="1"/>
  <c r="Z25" i="1"/>
  <c r="AA22" i="1"/>
  <c r="T22" i="1"/>
  <c r="X22" i="1" s="1"/>
  <c r="Z22" i="1"/>
  <c r="O22" i="1"/>
  <c r="M22" i="1" s="1"/>
  <c r="P22" i="1" s="1"/>
  <c r="J22" i="1" s="1"/>
  <c r="K22" i="1" s="1"/>
  <c r="AB19" i="1"/>
  <c r="T29" i="1"/>
  <c r="X29" i="1" s="1"/>
  <c r="AA29" i="1"/>
  <c r="Z29" i="1"/>
  <c r="T21" i="1"/>
  <c r="X21" i="1" s="1"/>
  <c r="AA21" i="1"/>
  <c r="O21" i="1"/>
  <c r="M21" i="1" s="1"/>
  <c r="P21" i="1" s="1"/>
  <c r="J21" i="1" s="1"/>
  <c r="K21" i="1" s="1"/>
  <c r="Z21" i="1"/>
  <c r="AA30" i="1"/>
  <c r="T30" i="1"/>
  <c r="X30" i="1" s="1"/>
  <c r="Z30" i="1"/>
  <c r="T23" i="1"/>
  <c r="X23" i="1" s="1"/>
  <c r="AA23" i="1"/>
  <c r="Z23" i="1"/>
  <c r="T28" i="1"/>
  <c r="X28" i="1" s="1"/>
  <c r="AA28" i="1"/>
  <c r="AB28" i="1" s="1"/>
  <c r="Z28" i="1"/>
  <c r="O28" i="1"/>
  <c r="M28" i="1" s="1"/>
  <c r="P28" i="1" s="1"/>
  <c r="J28" i="1" s="1"/>
  <c r="K28" i="1" s="1"/>
  <c r="AA26" i="1"/>
  <c r="AB26" i="1" s="1"/>
  <c r="T26" i="1"/>
  <c r="X26" i="1" s="1"/>
  <c r="Z26" i="1"/>
  <c r="O26" i="1"/>
  <c r="M26" i="1" s="1"/>
  <c r="P26" i="1" s="1"/>
  <c r="J26" i="1" s="1"/>
  <c r="K26" i="1" s="1"/>
  <c r="R24" i="1"/>
  <c r="S24" i="1" s="1"/>
  <c r="O29" i="1"/>
  <c r="M29" i="1" s="1"/>
  <c r="P29" i="1" s="1"/>
  <c r="J29" i="1" s="1"/>
  <c r="K29" i="1" s="1"/>
  <c r="AA24" i="1" l="1"/>
  <c r="T24" i="1"/>
  <c r="X24" i="1" s="1"/>
  <c r="Z24" i="1"/>
  <c r="O24" i="1"/>
  <c r="M24" i="1" s="1"/>
  <c r="P24" i="1" s="1"/>
  <c r="J24" i="1" s="1"/>
  <c r="K24" i="1" s="1"/>
  <c r="AB29" i="1"/>
  <c r="AB21" i="1"/>
  <c r="AB25" i="1"/>
  <c r="AB23" i="1"/>
  <c r="AB30" i="1"/>
  <c r="AB22" i="1"/>
  <c r="AB24" i="1" l="1"/>
</calcChain>
</file>

<file path=xl/sharedStrings.xml><?xml version="1.0" encoding="utf-8"?>
<sst xmlns="http://schemas.openxmlformats.org/spreadsheetml/2006/main" count="892" uniqueCount="425">
  <si>
    <t>File opened</t>
  </si>
  <si>
    <t>2020-09-08 10:50:01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</si>
  <si>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</si>
  <si>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</si>
  <si>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</si>
  <si>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</si>
  <si>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</si>
  <si>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</si>
  <si>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</si>
  <si>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</si>
  <si>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</si>
  <si>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</si>
  <si>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</si>
  <si>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{"h2oaspan2": "0", "h2obspanconc1": "19.45", "co2bspan2": "-0.0264927", "h2oaspanconc1": "19.45", "h2oaspan2b": "0.0948874", "h2obzero": "1.06811", "h2obspan2b": "0.0952042", "flowmeterzero": "1.06113", "co2aspan1": "0.959104", "co2bspan2a": "0.189054", "oxygen": "21", "h2obspan1": "1.02611", "h2oaspanconc2": "0", "co2bspan1": "0.957744", "co2bspanconc1": "993", "h2obspan2a": "0.0927813", "co2azero": "0.870173", "h2obspanconc2": "0", "co2aspan2a": "0.188041", "h2obspan2": "0", "flowazero": "0.28716", "flowbzero": "0.30082", "tazero": "0.197292", "ssb_ref": "37590.7", "chamberpressurezero": "2.59421", "co2aspanconc2": "296.7", "co2aspanconc1": "993", "co2aspan2": "-0.0251474", "tbzero": "0.155348", "h2oaspan2a": "0.0933829", "co2bspan2b": "0.180118", "co2bspanconc2": "296.7", "h2oazero": "1.05097", "co2aspan2b": "0.179462", "ssa_ref": "32565.6", "h2oaspan1": "1.01611", "co2bzero": "0.862588"}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</si>
  <si>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</si>
  <si>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</si>
  <si>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</si>
  <si>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</si>
  <si>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</si>
  <si>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</si>
  <si>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</si>
  <si>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</si>
  <si>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</si>
  <si>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10:50:01</t>
  </si>
  <si>
    <t>Stability Definition:	H2O_r (Meas): Slp&lt;0.5 Per=20	CO2_r (Meas): Slp&lt;0.1 Per=20	H2O_s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</si>
  <si>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</si>
  <si>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</si>
  <si>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</si>
  <si>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</si>
  <si>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</si>
  <si>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</si>
  <si>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</si>
  <si>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</si>
  <si>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</si>
  <si>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</si>
  <si>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</si>
  <si>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</si>
  <si>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</si>
  <si>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</si>
  <si>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</si>
  <si>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</si>
  <si>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</si>
  <si>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</si>
  <si>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</si>
  <si>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</si>
  <si>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</si>
  <si>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</si>
  <si>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</si>
  <si>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</si>
  <si>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</si>
  <si>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</si>
  <si>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</si>
  <si>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</si>
  <si>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</si>
  <si>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</si>
  <si>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</si>
  <si>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</si>
  <si>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</si>
  <si>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</si>
  <si>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</si>
  <si>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</si>
  <si>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</si>
  <si>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</si>
  <si>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</si>
  <si>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</si>
  <si>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</si>
  <si>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</si>
  <si>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</si>
  <si>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</si>
  <si>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</si>
  <si>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</si>
  <si>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</si>
  <si>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</si>
  <si>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</si>
  <si>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</si>
  <si>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</si>
  <si>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</si>
  <si>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</si>
  <si>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</si>
  <si>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</si>
  <si>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</si>
  <si>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</si>
  <si>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</si>
  <si>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</si>
  <si>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</si>
  <si>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</si>
  <si>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</si>
  <si>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</si>
  <si>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</si>
  <si>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</si>
  <si>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</si>
  <si>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</si>
  <si>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</si>
  <si>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</si>
  <si>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</si>
  <si>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</si>
  <si>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</si>
  <si>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</si>
  <si>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</si>
  <si>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</si>
  <si>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</si>
  <si>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</si>
  <si>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</si>
  <si>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</si>
  <si>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</si>
  <si>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</si>
  <si>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</si>
  <si>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</si>
  <si>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</si>
  <si>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</si>
  <si>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</si>
  <si>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</si>
  <si>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</si>
  <si>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</si>
  <si>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</si>
  <si>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</si>
  <si>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</si>
  <si>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</si>
  <si>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</si>
  <si>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</si>
  <si>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</si>
  <si>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</si>
  <si>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</si>
  <si>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</si>
  <si>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</si>
  <si>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</si>
  <si>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</si>
  <si>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</si>
  <si>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</si>
  <si>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</si>
  <si>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</si>
  <si>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</si>
  <si>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</si>
  <si>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</si>
  <si>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</si>
  <si>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</si>
  <si>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</si>
  <si>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</si>
  <si>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</si>
  <si>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</si>
  <si>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</si>
  <si>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</si>
  <si>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</si>
  <si>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</si>
  <si>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</si>
  <si>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</si>
  <si>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</si>
  <si>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</si>
  <si>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</si>
  <si>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</si>
  <si>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</si>
  <si>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</si>
  <si>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</si>
  <si>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</si>
  <si>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</si>
  <si>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</si>
  <si>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</si>
  <si>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</si>
  <si>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</si>
  <si>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</si>
  <si>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</si>
  <si>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</si>
  <si>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</si>
  <si>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</si>
  <si>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</si>
  <si>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</si>
  <si>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</si>
  <si>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</si>
  <si>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</si>
  <si>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</si>
  <si>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</si>
  <si>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</si>
  <si>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</si>
  <si>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</si>
  <si>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</si>
  <si>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</si>
  <si>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</si>
  <si>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</si>
  <si>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</si>
  <si>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</si>
  <si>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</si>
  <si>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</si>
  <si>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</si>
  <si>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</si>
  <si>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</si>
  <si>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</si>
  <si>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</si>
  <si>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</si>
  <si>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</si>
  <si>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</si>
  <si>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</si>
  <si>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</si>
  <si>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</si>
  <si>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</si>
  <si>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</si>
  <si>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</si>
  <si>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</si>
  <si>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</si>
  <si>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</si>
  <si>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</si>
  <si>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</si>
  <si>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</si>
  <si>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</si>
  <si>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</si>
  <si>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</si>
  <si>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</si>
  <si>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</si>
  <si>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</si>
  <si>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</si>
  <si>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</si>
  <si>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</si>
  <si>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</si>
  <si>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</si>
  <si>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</si>
  <si>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</si>
  <si>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</si>
  <si>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</si>
  <si>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</si>
  <si>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</si>
  <si>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</si>
  <si>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</si>
  <si>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</si>
  <si>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</si>
  <si>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</si>
  <si>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</si>
  <si>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</si>
  <si>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</si>
  <si>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</si>
  <si>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</si>
  <si>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</si>
  <si>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</si>
  <si>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</si>
  <si>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</si>
  <si>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</si>
  <si>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</si>
  <si>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</si>
  <si>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</si>
  <si>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</si>
  <si>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</si>
  <si>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</si>
  <si>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</si>
  <si>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</si>
  <si>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</si>
  <si>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</si>
  <si>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</si>
  <si>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</si>
  <si>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</si>
  <si>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</si>
  <si>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</si>
  <si>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</si>
  <si>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</si>
  <si>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</si>
  <si>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</si>
  <si>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</si>
  <si>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</si>
  <si>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</si>
  <si>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</si>
  <si>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</si>
  <si>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</si>
  <si>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</si>
  <si>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</si>
  <si>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</si>
  <si>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</si>
  <si>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</si>
  <si>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</si>
  <si>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</si>
  <si>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</si>
  <si>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</si>
  <si>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</si>
  <si>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</si>
  <si>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</si>
  <si>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</si>
  <si>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</si>
  <si>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</si>
  <si>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</si>
  <si>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</si>
  <si>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</si>
  <si>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</si>
  <si>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</si>
  <si>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AccH2O_hum</t>
  </si>
  <si>
    <t>CO2_hrs</t>
  </si>
  <si>
    <t>AccH2O_des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</si>
  <si>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</si>
  <si>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</si>
  <si>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</si>
  <si>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</si>
  <si>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</si>
  <si>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</si>
  <si>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</si>
  <si>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</si>
  <si>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</si>
  <si>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</si>
  <si>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</si>
  <si>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</si>
  <si>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</si>
  <si>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</si>
  <si>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</si>
  <si>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</si>
  <si>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</si>
  <si>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</si>
  <si>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</si>
  <si>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</si>
  <si>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</si>
  <si>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</si>
  <si>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</si>
  <si>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</si>
  <si>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</si>
  <si>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</si>
  <si>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</si>
  <si>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</si>
  <si>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</si>
  <si>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</si>
  <si>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</si>
  <si>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</si>
  <si>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</si>
  <si>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</si>
  <si>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</si>
  <si>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</si>
  <si>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</si>
  <si>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</si>
  <si>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</si>
  <si>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</si>
  <si>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</si>
  <si>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</si>
  <si>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</si>
  <si>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</si>
  <si>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</si>
  <si>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</si>
  <si>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</si>
  <si>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</si>
  <si>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</si>
  <si>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</si>
  <si>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</si>
  <si>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</si>
  <si>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</si>
  <si>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</si>
  <si>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</si>
  <si>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</si>
  <si>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</si>
  <si>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</si>
  <si>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</si>
  <si>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</si>
  <si>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</si>
  <si>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</si>
  <si>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</si>
  <si>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</si>
  <si>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</si>
  <si>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</si>
  <si>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</si>
  <si>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</si>
  <si>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</si>
  <si>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</si>
  <si>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</si>
  <si>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</si>
  <si>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</si>
  <si>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</si>
  <si>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</si>
  <si>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</si>
  <si>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</si>
  <si>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</si>
  <si>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MPF-1841-20161005-13_44_06</t>
  </si>
  <si>
    <t>4/4</t>
  </si>
  <si>
    <t>11111111</t>
  </si>
  <si>
    <t>oooooooo</t>
  </si>
  <si>
    <t>off</t>
  </si>
  <si>
    <t>20200908 11:18:12</t>
  </si>
  <si>
    <t>11:18:12</t>
  </si>
  <si>
    <t>MPF-1844-20161005-11_42_32</t>
  </si>
  <si>
    <t>DARK-1845-20161005-11_42_34</t>
  </si>
  <si>
    <t>11:17:22</t>
  </si>
  <si>
    <t>20200908 11:20:06</t>
  </si>
  <si>
    <t>11:20:06</t>
  </si>
  <si>
    <t>MPF-1846-20161005-11_44_26</t>
  </si>
  <si>
    <t>DARK-1847-20161005-11_44_28</t>
  </si>
  <si>
    <t>11:19:39</t>
  </si>
  <si>
    <t>20200908 11:21:11</t>
  </si>
  <si>
    <t>11:21:11</t>
  </si>
  <si>
    <t>MPF-1848-20161005-11_45_31</t>
  </si>
  <si>
    <t>DARK-1849-20161005-11_45_33</t>
  </si>
  <si>
    <t>11:21:42</t>
  </si>
  <si>
    <t>20200908 11:23:43</t>
  </si>
  <si>
    <t>11:23:43</t>
  </si>
  <si>
    <t>MPF-1850-20161005-11_48_03</t>
  </si>
  <si>
    <t>DARK-1851-20161005-11_48_05</t>
  </si>
  <si>
    <t>11:22:52</t>
  </si>
  <si>
    <t>1/4</t>
  </si>
  <si>
    <t>20200908 11:24:43</t>
  </si>
  <si>
    <t>11:24:43</t>
  </si>
  <si>
    <t>-</t>
  </si>
  <si>
    <t>11:25:05</t>
  </si>
  <si>
    <t>3/4</t>
  </si>
  <si>
    <t>20200908 11:26:09</t>
  </si>
  <si>
    <t>11:26:09</t>
  </si>
  <si>
    <t>MPF-1852-20161005-11_50_29</t>
  </si>
  <si>
    <t>DARK-1853-20161005-11_50_31</t>
  </si>
  <si>
    <t>11:26:27</t>
  </si>
  <si>
    <t>20200908 11:28:16</t>
  </si>
  <si>
    <t>11:28:16</t>
  </si>
  <si>
    <t>MPF-1854-20161005-11_52_36</t>
  </si>
  <si>
    <t>DARK-1855-20161005-11_52_38</t>
  </si>
  <si>
    <t>11:27:30</t>
  </si>
  <si>
    <t>20200908 11:30:00</t>
  </si>
  <si>
    <t>11:30:00</t>
  </si>
  <si>
    <t>MPF-1856-20161005-11_54_20</t>
  </si>
  <si>
    <t>DARK-1857-20161005-11_54_22</t>
  </si>
  <si>
    <t>11:29:15</t>
  </si>
  <si>
    <t>20200908 11:31:06</t>
  </si>
  <si>
    <t>11:31:06</t>
  </si>
  <si>
    <t>MPF-1858-20161005-11_55_26</t>
  </si>
  <si>
    <t>DARK-1859-20161005-11_55_28</t>
  </si>
  <si>
    <t>11:31:23</t>
  </si>
  <si>
    <t>20200908 11:33:24</t>
  </si>
  <si>
    <t>11:33:24</t>
  </si>
  <si>
    <t>MPF-1860-20161005-11_57_44</t>
  </si>
  <si>
    <t>DARK-1861-20161005-11_57_46</t>
  </si>
  <si>
    <t>11:33:41</t>
  </si>
  <si>
    <t>20200908 11:34:43</t>
  </si>
  <si>
    <t>11:34:43</t>
  </si>
  <si>
    <t>MPF-1862-20161005-11_59_03</t>
  </si>
  <si>
    <t>11:34:59</t>
  </si>
  <si>
    <t>20200908 11:56:46</t>
  </si>
  <si>
    <t>11:56:46</t>
  </si>
  <si>
    <t>MPF-1863-20161005-12_21_07</t>
  </si>
  <si>
    <t>11:57:02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</si>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</sst>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AC12" workbookViewId="0">
      <selection activeCell="AP27" sqref="AP27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357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1599581892</v>
      </c>
      <c r="C19">
        <v>1519.9000000953699</v>
      </c>
      <c r="D19" t="s">
        <v>365</v>
      </c>
      <c r="E19" t="s">
        <v>366</v>
      </c>
      <c r="F19">
        <v>1599581892</v>
      </c>
      <c r="G19">
        <f t="shared" ref="G19:G30" si="0">BU19*AE19*(BQ19-BR19)/(100*$B$7*(1000-AE19*BQ19))</f>
        <v>2.9424544000406726E-3</v>
      </c>
      <c r="H19">
        <f t="shared" ref="H19:H30" si="1">BU19*AE19*(BP19-BO19*(1000-AE19*BR19)/(1000-AE19*BQ19))/(100*$B$7)</f>
        <v>19.753281711119516</v>
      </c>
      <c r="I19">
        <f t="shared" ref="I19:I30" si="2">BO19 - IF(AE19&gt;1, H19*$B$7*100/(AG19*CC19), 0)</f>
        <v>374.95497834273641</v>
      </c>
      <c r="J19">
        <f t="shared" ref="J19:J30" si="3">((P19-G19/2)*I19-H19)/(P19+G19/2)</f>
        <v>242.5044711421701</v>
      </c>
      <c r="K19">
        <f t="shared" ref="K19:K30" si="4">J19*(BV19+BW19)/1000</f>
        <v>24.795863435253924</v>
      </c>
      <c r="L19">
        <f t="shared" ref="L19:L30" si="5">(BO19 - IF(AE19&gt;1, H19*$B$7*100/(AG19*CC19), 0))*(BV19+BW19)/1000</f>
        <v>38.338808326154336</v>
      </c>
      <c r="M19">
        <f t="shared" ref="M19:M30" si="6">2/((1/O19-1/N19)+SIGN(O19)*SQRT((1/O19-1/N19)*(1/O19-1/N19) + 4*$C$7/(($C$7+1)*($C$7+1))*(2*1/O19*1/N19-1/N19*1/N19)))</f>
        <v>0.26315667201980558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2.293924972341876</v>
      </c>
      <c r="O19">
        <f t="shared" ref="O19:O30" si="8">G19*(1000-(1000*0.61365*EXP(17.502*S19/(240.97+S19))/(BV19+BW19)+BQ19)/2)/(1000*0.61365*EXP(17.502*S19/(240.97+S19))/(BV19+BW19)-BQ19)</f>
        <v>0.24746176424414479</v>
      </c>
      <c r="P19">
        <f t="shared" ref="P19:P30" si="9">1/(($C$7+1)/(M19/1.6)+1/(N19/1.37)) + $C$7/(($C$7+1)/(M19/1.6) + $C$7/(N19/1.37))</f>
        <v>0.15599566422817701</v>
      </c>
      <c r="Q19">
        <f t="shared" ref="Q19:Q30" si="10">(BK19*BM19)</f>
        <v>209.72882554179671</v>
      </c>
      <c r="R19">
        <f t="shared" ref="R19:R30" si="11">(BX19+(Q19+2*0.95*0.0000000567*(((BX19+$B$9)+273)^4-(BX19+273)^4)-44100*G19)/(1.84*29.3*N19+8*0.95*0.0000000567*(BX19+273)^3))</f>
        <v>23.946946313333051</v>
      </c>
      <c r="S19">
        <f t="shared" ref="S19:S30" si="12">($C$9*BY19+$D$9*BZ19+$E$9*R19)</f>
        <v>22.995799999999999</v>
      </c>
      <c r="T19">
        <f t="shared" ref="T19:T30" si="13">0.61365*EXP(17.502*S19/(240.97+S19))</f>
        <v>2.8190050048656659</v>
      </c>
      <c r="U19">
        <f t="shared" ref="U19:U30" si="14">(V19/W19*100)</f>
        <v>56.571064515151392</v>
      </c>
      <c r="V19">
        <f t="shared" ref="V19:V30" si="15">BQ19*(BV19+BW19)/1000</f>
        <v>1.6296563488338001</v>
      </c>
      <c r="W19">
        <f t="shared" ref="W19:W30" si="16">0.61365*EXP(17.502*BX19/(240.97+BX19))</f>
        <v>2.8807242055650732</v>
      </c>
      <c r="X19">
        <f t="shared" ref="X19:X30" si="17">(T19-BQ19*(BV19+BW19)/1000)</f>
        <v>1.1893486560318658</v>
      </c>
      <c r="Y19">
        <f t="shared" ref="Y19:Y30" si="18">(-G19*44100)</f>
        <v>-129.76223904179366</v>
      </c>
      <c r="Z19">
        <f t="shared" ref="Z19:Z30" si="19">2*29.3*N19*0.92*(BX19-S19)</f>
        <v>44.310990777917141</v>
      </c>
      <c r="AA19">
        <f t="shared" ref="AA19:AA30" si="20">2*0.95*0.0000000567*(((BX19+$B$9)+273)^4-(S19+273)^4)</f>
        <v>4.0113318299742069</v>
      </c>
      <c r="AB19">
        <f t="shared" ref="AB19:AB30" si="21">Q19+AA19+Y19+Z19</f>
        <v>128.2889091078944</v>
      </c>
      <c r="AC19">
        <v>11</v>
      </c>
      <c r="AD19">
        <v>2</v>
      </c>
      <c r="AE19">
        <f t="shared" ref="AE19:AE30" si="22">IF(AC19*$H$15&gt;=AG19,1,(AG19/(AG19-AC19*$H$15)))</f>
        <v>1.0004023476833066</v>
      </c>
      <c r="AF19">
        <f t="shared" ref="AF19:AF30" si="23">(AE19-1)*100</f>
        <v>4.0234768330660309E-2</v>
      </c>
      <c r="AG19">
        <f t="shared" ref="AG19:AG30" si="24">MAX(0,($B$15+$C$15*CC19)/(1+$D$15*CC19)*BV19/(BX19+273)*$E$15)</f>
        <v>54701.077108642014</v>
      </c>
      <c r="AH19" t="s">
        <v>360</v>
      </c>
      <c r="AI19">
        <v>10207.1</v>
      </c>
      <c r="AJ19">
        <v>0</v>
      </c>
      <c r="AK19">
        <v>0</v>
      </c>
      <c r="AL19">
        <f t="shared" ref="AL19:AL30" si="25">AK19-AJ19</f>
        <v>0</v>
      </c>
      <c r="AM19" t="e">
        <f t="shared" ref="AM19:AM30" si="26">AL19/AK19</f>
        <v>#DIV/0!</v>
      </c>
      <c r="AN19">
        <v>-1</v>
      </c>
      <c r="AO19" t="s">
        <v>367</v>
      </c>
      <c r="AP19">
        <v>10250.200000000001</v>
      </c>
      <c r="AQ19">
        <v>826.56776923076904</v>
      </c>
      <c r="AR19">
        <v>1184.67</v>
      </c>
      <c r="AS19">
        <f t="shared" ref="AS19:AS30" si="27">1-AQ19/AR19</f>
        <v>0.30228015461624846</v>
      </c>
      <c r="AT19">
        <v>0.5</v>
      </c>
      <c r="AU19">
        <f t="shared" ref="AU19:AU30" si="28">BK19</f>
        <v>1093.1712001760914</v>
      </c>
      <c r="AV19">
        <f t="shared" ref="AV19:AV30" si="29">H19</f>
        <v>19.753281711119516</v>
      </c>
      <c r="AW19">
        <f t="shared" ref="AW19:AW30" si="30">AS19*AT19*AU19</f>
        <v>165.22197970562939</v>
      </c>
      <c r="AX19">
        <f t="shared" ref="AX19:AX30" si="31">BC19/AR19</f>
        <v>0.48405041066288507</v>
      </c>
      <c r="AY19">
        <f t="shared" ref="AY19:AY30" si="32">(AV19-AN19)/AU19</f>
        <v>1.8984475357360781E-2</v>
      </c>
      <c r="AZ19">
        <f t="shared" ref="AZ19:AZ30" si="33">(AK19-AR19)/AR19</f>
        <v>-1</v>
      </c>
      <c r="BA19" t="s">
        <v>368</v>
      </c>
      <c r="BB19">
        <v>611.23</v>
      </c>
      <c r="BC19">
        <f t="shared" ref="BC19:BC30" si="34">AR19-BB19</f>
        <v>573.44000000000005</v>
      </c>
      <c r="BD19">
        <f t="shared" ref="BD19:BD30" si="35">(AR19-AQ19)/(AR19-BB19)</f>
        <v>0.62448073167067342</v>
      </c>
      <c r="BE19">
        <f t="shared" ref="BE19:BE30" si="36">(AK19-AR19)/(AK19-BB19)</f>
        <v>1.9381738461790161</v>
      </c>
      <c r="BF19">
        <f t="shared" ref="BF19:BF30" si="37">(AR19-AQ19)/(AR19-AJ19)</f>
        <v>0.30228015461624841</v>
      </c>
      <c r="BG19" t="e">
        <f t="shared" ref="BG19:BG30" si="38">(AK19-AR19)/(AK19-AJ19)</f>
        <v>#DIV/0!</v>
      </c>
      <c r="BH19">
        <f t="shared" ref="BH19:BH30" si="39">(BD19*BB19/AQ19)</f>
        <v>0.46179075912225503</v>
      </c>
      <c r="BI19">
        <f t="shared" ref="BI19:BI30" si="40">(1-BH19)</f>
        <v>0.53820924087774502</v>
      </c>
      <c r="BJ19">
        <f t="shared" ref="BJ19:BJ30" si="41">$B$13*CD19+$C$13*CE19+$F$13*CP19*(1-CS19)</f>
        <v>1299.96</v>
      </c>
      <c r="BK19">
        <f t="shared" ref="BK19:BK30" si="42">BJ19*BL19</f>
        <v>1093.1712001760914</v>
      </c>
      <c r="BL19">
        <f t="shared" ref="BL19:BL30" si="43">($B$13*$D$11+$C$13*$D$11+$F$13*((DC19+CU19)/MAX(DC19+CU19+DD19, 0.1)*$I$11+DD19/MAX(DC19+CU19+DD19, 0.1)*$J$11))/($B$13+$C$13+$F$13)</f>
        <v>0.84092679788308211</v>
      </c>
      <c r="BM19">
        <f t="shared" ref="BM19:BM30" si="44">($B$13*$K$11+$C$13*$K$11+$F$13*((DC19+CU19)/MAX(DC19+CU19+DD19, 0.1)*$P$11+DD19/MAX(DC19+CU19+DD19, 0.1)*$Q$11))/($B$13+$C$13+$F$13)</f>
        <v>0.19185359576616448</v>
      </c>
      <c r="BN19">
        <v>1599581892</v>
      </c>
      <c r="BO19">
        <v>374.95499999999998</v>
      </c>
      <c r="BP19">
        <v>399.97300000000001</v>
      </c>
      <c r="BQ19">
        <v>15.9381</v>
      </c>
      <c r="BR19">
        <v>12.4649</v>
      </c>
      <c r="BS19">
        <v>374.38900000000001</v>
      </c>
      <c r="BT19">
        <v>16.187100000000001</v>
      </c>
      <c r="BU19">
        <v>500.00700000000001</v>
      </c>
      <c r="BV19">
        <v>102.149</v>
      </c>
      <c r="BW19">
        <v>0.10009800000000001</v>
      </c>
      <c r="BX19">
        <v>23.354099999999999</v>
      </c>
      <c r="BY19">
        <v>22.995799999999999</v>
      </c>
      <c r="BZ19">
        <v>999.9</v>
      </c>
      <c r="CA19">
        <v>0</v>
      </c>
      <c r="CB19">
        <v>0</v>
      </c>
      <c r="CC19">
        <v>10004.4</v>
      </c>
      <c r="CD19">
        <v>0</v>
      </c>
      <c r="CE19">
        <v>11.403499999999999</v>
      </c>
      <c r="CF19">
        <v>-25.0183</v>
      </c>
      <c r="CG19">
        <v>381.02800000000002</v>
      </c>
      <c r="CH19">
        <v>405.02199999999999</v>
      </c>
      <c r="CI19">
        <v>3.4732599999999998</v>
      </c>
      <c r="CJ19">
        <v>399.97300000000001</v>
      </c>
      <c r="CK19">
        <v>12.4649</v>
      </c>
      <c r="CL19">
        <v>1.6280699999999999</v>
      </c>
      <c r="CM19">
        <v>1.27328</v>
      </c>
      <c r="CN19">
        <v>14.227</v>
      </c>
      <c r="CO19">
        <v>10.4871</v>
      </c>
      <c r="CP19">
        <v>1299.96</v>
      </c>
      <c r="CQ19">
        <v>0.96898799999999996</v>
      </c>
      <c r="CR19">
        <v>3.1011500000000001E-2</v>
      </c>
      <c r="CS19">
        <v>0</v>
      </c>
      <c r="CT19">
        <v>826.79300000000001</v>
      </c>
      <c r="CU19">
        <v>4.9998100000000001</v>
      </c>
      <c r="CV19">
        <v>10934.9</v>
      </c>
      <c r="CW19">
        <v>10977</v>
      </c>
      <c r="CX19">
        <v>41.936999999999998</v>
      </c>
      <c r="CY19">
        <v>43.811999999999998</v>
      </c>
      <c r="CZ19">
        <v>43.125</v>
      </c>
      <c r="DA19">
        <v>42.75</v>
      </c>
      <c r="DB19">
        <v>43.686999999999998</v>
      </c>
      <c r="DC19">
        <v>1254.8</v>
      </c>
      <c r="DD19">
        <v>40.159999999999997</v>
      </c>
      <c r="DE19">
        <v>0</v>
      </c>
      <c r="DF19">
        <v>1519.2999999523199</v>
      </c>
      <c r="DG19">
        <v>0</v>
      </c>
      <c r="DH19">
        <v>826.56776923076904</v>
      </c>
      <c r="DI19">
        <v>1.10605127471382</v>
      </c>
      <c r="DJ19">
        <v>14.3931623510472</v>
      </c>
      <c r="DK19">
        <v>10933.6538461538</v>
      </c>
      <c r="DL19">
        <v>15</v>
      </c>
      <c r="DM19">
        <v>1599581842</v>
      </c>
      <c r="DN19" t="s">
        <v>369</v>
      </c>
      <c r="DO19">
        <v>1599581832.5</v>
      </c>
      <c r="DP19">
        <v>1599581842</v>
      </c>
      <c r="DQ19">
        <v>4</v>
      </c>
      <c r="DR19">
        <v>-3.4000000000000002E-2</v>
      </c>
      <c r="DS19">
        <v>8.9999999999999993E-3</v>
      </c>
      <c r="DT19">
        <v>0.56499999999999995</v>
      </c>
      <c r="DU19">
        <v>-0.249</v>
      </c>
      <c r="DV19">
        <v>400</v>
      </c>
      <c r="DW19">
        <v>13</v>
      </c>
      <c r="DX19">
        <v>0.05</v>
      </c>
      <c r="DY19">
        <v>0.02</v>
      </c>
      <c r="DZ19">
        <v>400.00622499999997</v>
      </c>
      <c r="EA19">
        <v>-2.3493433397198501E-2</v>
      </c>
      <c r="EB19">
        <v>2.3224434869338902E-2</v>
      </c>
      <c r="EC19">
        <v>1</v>
      </c>
      <c r="ED19">
        <v>374.98250000000002</v>
      </c>
      <c r="EE19">
        <v>-0.15694771968827601</v>
      </c>
      <c r="EF19">
        <v>1.19770614092171E-2</v>
      </c>
      <c r="EG19">
        <v>1</v>
      </c>
      <c r="EH19">
        <v>12.5283275</v>
      </c>
      <c r="EI19">
        <v>-0.48239437148220998</v>
      </c>
      <c r="EJ19">
        <v>4.7365873725183201E-2</v>
      </c>
      <c r="EK19">
        <v>1</v>
      </c>
      <c r="EL19">
        <v>16.0052275</v>
      </c>
      <c r="EM19">
        <v>-0.43021801125702402</v>
      </c>
      <c r="EN19">
        <v>4.1475360079811202E-2</v>
      </c>
      <c r="EO19">
        <v>1</v>
      </c>
      <c r="EP19">
        <v>4</v>
      </c>
      <c r="EQ19">
        <v>4</v>
      </c>
      <c r="ER19" t="s">
        <v>361</v>
      </c>
      <c r="ES19">
        <v>2.9996</v>
      </c>
      <c r="ET19">
        <v>2.6943100000000002</v>
      </c>
      <c r="EU19">
        <v>9.6906300000000001E-2</v>
      </c>
      <c r="EV19">
        <v>0.102419</v>
      </c>
      <c r="EW19">
        <v>8.3701999999999999E-2</v>
      </c>
      <c r="EX19">
        <v>6.8636299999999997E-2</v>
      </c>
      <c r="EY19">
        <v>28596.5</v>
      </c>
      <c r="EZ19">
        <v>32210.400000000001</v>
      </c>
      <c r="FA19">
        <v>27659.599999999999</v>
      </c>
      <c r="FB19">
        <v>31060.5</v>
      </c>
      <c r="FC19">
        <v>35505.599999999999</v>
      </c>
      <c r="FD19">
        <v>39782.199999999997</v>
      </c>
      <c r="FE19">
        <v>40809.4</v>
      </c>
      <c r="FF19">
        <v>45715.5</v>
      </c>
      <c r="FG19">
        <v>1.9988999999999999</v>
      </c>
      <c r="FH19">
        <v>2.04765</v>
      </c>
      <c r="FI19">
        <v>5.0377100000000001E-2</v>
      </c>
      <c r="FJ19">
        <v>0</v>
      </c>
      <c r="FK19">
        <v>22.166</v>
      </c>
      <c r="FL19">
        <v>999.9</v>
      </c>
      <c r="FM19">
        <v>65.870999999999995</v>
      </c>
      <c r="FN19">
        <v>23.120999999999999</v>
      </c>
      <c r="FO19">
        <v>18.316500000000001</v>
      </c>
      <c r="FP19">
        <v>62.13</v>
      </c>
      <c r="FQ19">
        <v>35.7532</v>
      </c>
      <c r="FR19">
        <v>1</v>
      </c>
      <c r="FS19">
        <v>-0.13972300000000001</v>
      </c>
      <c r="FT19">
        <v>2.1522700000000001</v>
      </c>
      <c r="FU19">
        <v>20.205200000000001</v>
      </c>
      <c r="FV19">
        <v>5.2235800000000001</v>
      </c>
      <c r="FW19">
        <v>12.027900000000001</v>
      </c>
      <c r="FX19">
        <v>4.9598000000000004</v>
      </c>
      <c r="FY19">
        <v>3.30105</v>
      </c>
      <c r="FZ19">
        <v>9999</v>
      </c>
      <c r="GA19">
        <v>999.9</v>
      </c>
      <c r="GB19">
        <v>9999</v>
      </c>
      <c r="GC19">
        <v>8496.5</v>
      </c>
      <c r="GD19">
        <v>1.87948</v>
      </c>
      <c r="GE19">
        <v>1.8763700000000001</v>
      </c>
      <c r="GF19">
        <v>1.8785099999999999</v>
      </c>
      <c r="GG19">
        <v>1.8782399999999999</v>
      </c>
      <c r="GH19">
        <v>1.8797999999999999</v>
      </c>
      <c r="GI19">
        <v>1.8727100000000001</v>
      </c>
      <c r="GJ19">
        <v>1.88035</v>
      </c>
      <c r="GK19">
        <v>1.8744499999999999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0.56599999999999995</v>
      </c>
      <c r="GZ19">
        <v>-0.249</v>
      </c>
      <c r="HA19">
        <v>0.56542857142858305</v>
      </c>
      <c r="HB19">
        <v>0</v>
      </c>
      <c r="HC19">
        <v>0</v>
      </c>
      <c r="HD19">
        <v>0</v>
      </c>
      <c r="HE19">
        <v>-0.24895500000000001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</v>
      </c>
      <c r="HN19">
        <v>0.8</v>
      </c>
      <c r="HO19">
        <v>2</v>
      </c>
      <c r="HP19">
        <v>510.45100000000002</v>
      </c>
      <c r="HQ19">
        <v>526.38199999999995</v>
      </c>
      <c r="HR19">
        <v>19.581299999999999</v>
      </c>
      <c r="HS19">
        <v>25.685400000000001</v>
      </c>
      <c r="HT19">
        <v>30.000299999999999</v>
      </c>
      <c r="HU19">
        <v>25.605899999999998</v>
      </c>
      <c r="HV19">
        <v>25.619399999999999</v>
      </c>
      <c r="HW19">
        <v>20.241099999999999</v>
      </c>
      <c r="HX19">
        <v>56.875599999999999</v>
      </c>
      <c r="HY19">
        <v>25.6508</v>
      </c>
      <c r="HZ19">
        <v>19.583400000000001</v>
      </c>
      <c r="IA19">
        <v>400</v>
      </c>
      <c r="IB19">
        <v>12.3912</v>
      </c>
      <c r="IC19">
        <v>105.125</v>
      </c>
      <c r="ID19">
        <v>102.121</v>
      </c>
    </row>
    <row r="20" spans="1:238" x14ac:dyDescent="0.35">
      <c r="A20">
        <v>3</v>
      </c>
      <c r="B20">
        <v>1599582006</v>
      </c>
      <c r="C20">
        <v>1633.9000000953699</v>
      </c>
      <c r="D20" t="s">
        <v>370</v>
      </c>
      <c r="E20" t="s">
        <v>371</v>
      </c>
      <c r="F20">
        <v>1599582006</v>
      </c>
      <c r="G20">
        <f t="shared" si="0"/>
        <v>2.8185143469228813E-3</v>
      </c>
      <c r="H20">
        <f t="shared" si="1"/>
        <v>19.621882699902514</v>
      </c>
      <c r="I20">
        <f t="shared" si="2"/>
        <v>375.16097844074034</v>
      </c>
      <c r="J20">
        <f t="shared" si="3"/>
        <v>236.75983001599491</v>
      </c>
      <c r="K20">
        <f t="shared" si="4"/>
        <v>24.208451266164762</v>
      </c>
      <c r="L20">
        <f t="shared" si="5"/>
        <v>38.359827606464279</v>
      </c>
      <c r="M20">
        <f t="shared" si="6"/>
        <v>0.2489957697424135</v>
      </c>
      <c r="N20">
        <f t="shared" si="7"/>
        <v>2.2926651579206787</v>
      </c>
      <c r="O20">
        <f t="shared" si="8"/>
        <v>0.23488870754217889</v>
      </c>
      <c r="P20">
        <f t="shared" si="9"/>
        <v>0.14800626094478284</v>
      </c>
      <c r="Q20">
        <f t="shared" si="10"/>
        <v>177.81343321362436</v>
      </c>
      <c r="R20">
        <f t="shared" si="11"/>
        <v>23.911703434454836</v>
      </c>
      <c r="S20">
        <f t="shared" si="12"/>
        <v>23.0059</v>
      </c>
      <c r="T20">
        <f t="shared" si="13"/>
        <v>2.8207288120519554</v>
      </c>
      <c r="U20">
        <f t="shared" si="14"/>
        <v>55.708851464245711</v>
      </c>
      <c r="V20">
        <f t="shared" si="15"/>
        <v>1.6204520694468598</v>
      </c>
      <c r="W20">
        <f t="shared" si="16"/>
        <v>2.9087874311802606</v>
      </c>
      <c r="X20">
        <f t="shared" si="17"/>
        <v>1.2002767426050955</v>
      </c>
      <c r="Y20">
        <f t="shared" si="18"/>
        <v>-124.29648269929906</v>
      </c>
      <c r="Z20">
        <f t="shared" si="19"/>
        <v>62.901141256454885</v>
      </c>
      <c r="AA20">
        <f t="shared" si="20"/>
        <v>5.7022994113731702</v>
      </c>
      <c r="AB20">
        <f t="shared" si="21"/>
        <v>122.12039118215336</v>
      </c>
      <c r="AC20">
        <v>11</v>
      </c>
      <c r="AD20">
        <v>2</v>
      </c>
      <c r="AE20">
        <f t="shared" si="22"/>
        <v>1.0004028808652015</v>
      </c>
      <c r="AF20">
        <f t="shared" si="23"/>
        <v>4.0288086520146038E-2</v>
      </c>
      <c r="AG20">
        <f t="shared" si="24"/>
        <v>54628.713547933905</v>
      </c>
      <c r="AH20" t="s">
        <v>360</v>
      </c>
      <c r="AI20">
        <v>10207.1</v>
      </c>
      <c r="AJ20">
        <v>0</v>
      </c>
      <c r="AK20">
        <v>0</v>
      </c>
      <c r="AL20">
        <f t="shared" si="25"/>
        <v>0</v>
      </c>
      <c r="AM20" t="e">
        <f t="shared" si="26"/>
        <v>#DIV/0!</v>
      </c>
      <c r="AN20">
        <v>-1</v>
      </c>
      <c r="AO20" t="s">
        <v>372</v>
      </c>
      <c r="AP20">
        <v>10251.799999999999</v>
      </c>
      <c r="AQ20">
        <v>858.51911538461502</v>
      </c>
      <c r="AR20">
        <v>1332.82</v>
      </c>
      <c r="AS20">
        <f t="shared" si="27"/>
        <v>0.35586267058971577</v>
      </c>
      <c r="AT20">
        <v>0.5</v>
      </c>
      <c r="AU20">
        <f t="shared" si="28"/>
        <v>925.38480020432633</v>
      </c>
      <c r="AV20">
        <f t="shared" si="29"/>
        <v>19.621882699902514</v>
      </c>
      <c r="AW20">
        <f t="shared" si="30"/>
        <v>164.65495316192107</v>
      </c>
      <c r="AX20">
        <f t="shared" si="31"/>
        <v>0.52669527768190749</v>
      </c>
      <c r="AY20">
        <f t="shared" si="32"/>
        <v>2.2284656820977793E-2</v>
      </c>
      <c r="AZ20">
        <f t="shared" si="33"/>
        <v>-1</v>
      </c>
      <c r="BA20" t="s">
        <v>373</v>
      </c>
      <c r="BB20">
        <v>630.83000000000004</v>
      </c>
      <c r="BC20">
        <f t="shared" si="34"/>
        <v>701.9899999999999</v>
      </c>
      <c r="BD20">
        <f t="shared" si="35"/>
        <v>0.67565191044799067</v>
      </c>
      <c r="BE20">
        <f t="shared" si="36"/>
        <v>2.112803766466401</v>
      </c>
      <c r="BF20">
        <f t="shared" si="37"/>
        <v>0.35586267058971577</v>
      </c>
      <c r="BG20" t="e">
        <f t="shared" si="38"/>
        <v>#DIV/0!</v>
      </c>
      <c r="BH20">
        <f t="shared" si="39"/>
        <v>0.49646127503749232</v>
      </c>
      <c r="BI20">
        <f t="shared" si="40"/>
        <v>0.50353872496250762</v>
      </c>
      <c r="BJ20">
        <f t="shared" si="41"/>
        <v>1100.24</v>
      </c>
      <c r="BK20">
        <f t="shared" si="42"/>
        <v>925.38480020432633</v>
      </c>
      <c r="BL20">
        <f t="shared" si="43"/>
        <v>0.84107540191624219</v>
      </c>
      <c r="BM20">
        <f t="shared" si="44"/>
        <v>0.19215080383248448</v>
      </c>
      <c r="BN20">
        <v>1599582006</v>
      </c>
      <c r="BO20">
        <v>375.161</v>
      </c>
      <c r="BP20">
        <v>399.96699999999998</v>
      </c>
      <c r="BQ20">
        <v>15.848100000000001</v>
      </c>
      <c r="BR20">
        <v>12.520799999999999</v>
      </c>
      <c r="BS20">
        <v>374.55900000000003</v>
      </c>
      <c r="BT20">
        <v>16.108899999999998</v>
      </c>
      <c r="BU20">
        <v>499.99299999999999</v>
      </c>
      <c r="BV20">
        <v>102.149</v>
      </c>
      <c r="BW20">
        <v>9.9980600000000003E-2</v>
      </c>
      <c r="BX20">
        <v>23.514800000000001</v>
      </c>
      <c r="BY20">
        <v>23.0059</v>
      </c>
      <c r="BZ20">
        <v>999.9</v>
      </c>
      <c r="CA20">
        <v>0</v>
      </c>
      <c r="CB20">
        <v>0</v>
      </c>
      <c r="CC20">
        <v>9996.25</v>
      </c>
      <c r="CD20">
        <v>0</v>
      </c>
      <c r="CE20">
        <v>11.5822</v>
      </c>
      <c r="CF20">
        <v>-24.805599999999998</v>
      </c>
      <c r="CG20">
        <v>381.20299999999997</v>
      </c>
      <c r="CH20">
        <v>405.03800000000001</v>
      </c>
      <c r="CI20">
        <v>3.3272699999999999</v>
      </c>
      <c r="CJ20">
        <v>399.96699999999998</v>
      </c>
      <c r="CK20">
        <v>12.520799999999999</v>
      </c>
      <c r="CL20">
        <v>1.61886</v>
      </c>
      <c r="CM20">
        <v>1.27898</v>
      </c>
      <c r="CN20">
        <v>14.1395</v>
      </c>
      <c r="CO20">
        <v>10.5541</v>
      </c>
      <c r="CP20">
        <v>1100.24</v>
      </c>
      <c r="CQ20">
        <v>0.96398899999999998</v>
      </c>
      <c r="CR20">
        <v>3.60112E-2</v>
      </c>
      <c r="CS20">
        <v>0</v>
      </c>
      <c r="CT20">
        <v>859.95600000000002</v>
      </c>
      <c r="CU20">
        <v>4.9998100000000001</v>
      </c>
      <c r="CV20">
        <v>9622.94</v>
      </c>
      <c r="CW20">
        <v>9271.06</v>
      </c>
      <c r="CX20">
        <v>41.875</v>
      </c>
      <c r="CY20">
        <v>43.936999999999998</v>
      </c>
      <c r="CZ20">
        <v>43.186999999999998</v>
      </c>
      <c r="DA20">
        <v>42.811999999999998</v>
      </c>
      <c r="DB20">
        <v>43.686999999999998</v>
      </c>
      <c r="DC20">
        <v>1055.8</v>
      </c>
      <c r="DD20">
        <v>39.44</v>
      </c>
      <c r="DE20">
        <v>0</v>
      </c>
      <c r="DF20">
        <v>113.299999952316</v>
      </c>
      <c r="DG20">
        <v>0</v>
      </c>
      <c r="DH20">
        <v>858.51911538461502</v>
      </c>
      <c r="DI20">
        <v>11.706974362042301</v>
      </c>
      <c r="DJ20">
        <v>129.55008552549299</v>
      </c>
      <c r="DK20">
        <v>9605.9038461538494</v>
      </c>
      <c r="DL20">
        <v>15</v>
      </c>
      <c r="DM20">
        <v>1599581979</v>
      </c>
      <c r="DN20" t="s">
        <v>374</v>
      </c>
      <c r="DO20">
        <v>1599581969</v>
      </c>
      <c r="DP20">
        <v>1599581979</v>
      </c>
      <c r="DQ20">
        <v>5</v>
      </c>
      <c r="DR20">
        <v>3.6999999999999998E-2</v>
      </c>
      <c r="DS20">
        <v>-1.2E-2</v>
      </c>
      <c r="DT20">
        <v>0.60199999999999998</v>
      </c>
      <c r="DU20">
        <v>-0.26100000000000001</v>
      </c>
      <c r="DV20">
        <v>400</v>
      </c>
      <c r="DW20">
        <v>12</v>
      </c>
      <c r="DX20">
        <v>0.05</v>
      </c>
      <c r="DY20">
        <v>0.03</v>
      </c>
      <c r="DZ20">
        <v>400.00785000000002</v>
      </c>
      <c r="EA20">
        <v>-7.27654784252251E-2</v>
      </c>
      <c r="EB20">
        <v>7.98412643937947E-2</v>
      </c>
      <c r="EC20">
        <v>1</v>
      </c>
      <c r="ED20">
        <v>375.184666666667</v>
      </c>
      <c r="EE20">
        <v>-4.1486095662686497E-2</v>
      </c>
      <c r="EF20">
        <v>1.46499905195291E-2</v>
      </c>
      <c r="EG20">
        <v>1</v>
      </c>
      <c r="EH20">
        <v>12.518700000000001</v>
      </c>
      <c r="EI20">
        <v>-2.3932457786169301E-3</v>
      </c>
      <c r="EJ20">
        <v>1.34751623366845E-2</v>
      </c>
      <c r="EK20">
        <v>1</v>
      </c>
      <c r="EL20">
        <v>15.804527500000001</v>
      </c>
      <c r="EM20">
        <v>0.40774671669791501</v>
      </c>
      <c r="EN20">
        <v>4.4792309538022101E-2</v>
      </c>
      <c r="EO20">
        <v>1</v>
      </c>
      <c r="EP20">
        <v>4</v>
      </c>
      <c r="EQ20">
        <v>4</v>
      </c>
      <c r="ER20" t="s">
        <v>361</v>
      </c>
      <c r="ES20">
        <v>2.9995400000000001</v>
      </c>
      <c r="ET20">
        <v>2.6941899999999999</v>
      </c>
      <c r="EU20">
        <v>9.6919000000000005E-2</v>
      </c>
      <c r="EV20">
        <v>0.102396</v>
      </c>
      <c r="EW20">
        <v>8.33869E-2</v>
      </c>
      <c r="EX20">
        <v>6.8852800000000006E-2</v>
      </c>
      <c r="EY20">
        <v>28591.5</v>
      </c>
      <c r="EZ20">
        <v>32204.7</v>
      </c>
      <c r="FA20">
        <v>27655.4</v>
      </c>
      <c r="FB20">
        <v>31054.6</v>
      </c>
      <c r="FC20">
        <v>35513.699999999997</v>
      </c>
      <c r="FD20">
        <v>39766.1</v>
      </c>
      <c r="FE20">
        <v>40804.6</v>
      </c>
      <c r="FF20">
        <v>45707.6</v>
      </c>
      <c r="FG20">
        <v>1.9977199999999999</v>
      </c>
      <c r="FH20">
        <v>2.0447799999999998</v>
      </c>
      <c r="FI20">
        <v>4.9564999999999998E-2</v>
      </c>
      <c r="FJ20">
        <v>0</v>
      </c>
      <c r="FK20">
        <v>22.189499999999999</v>
      </c>
      <c r="FL20">
        <v>999.9</v>
      </c>
      <c r="FM20">
        <v>65.364000000000004</v>
      </c>
      <c r="FN20">
        <v>23.271999999999998</v>
      </c>
      <c r="FO20">
        <v>18.3445</v>
      </c>
      <c r="FP20">
        <v>62.37</v>
      </c>
      <c r="FQ20">
        <v>35.729199999999999</v>
      </c>
      <c r="FR20">
        <v>1</v>
      </c>
      <c r="FS20">
        <v>-0.13248699999999999</v>
      </c>
      <c r="FT20">
        <v>2.2721100000000001</v>
      </c>
      <c r="FU20">
        <v>20.204999999999998</v>
      </c>
      <c r="FV20">
        <v>5.2243300000000001</v>
      </c>
      <c r="FW20">
        <v>12.027900000000001</v>
      </c>
      <c r="FX20">
        <v>4.9596499999999999</v>
      </c>
      <c r="FY20">
        <v>3.3011499999999998</v>
      </c>
      <c r="FZ20">
        <v>9999</v>
      </c>
      <c r="GA20">
        <v>999.9</v>
      </c>
      <c r="GB20">
        <v>9999</v>
      </c>
      <c r="GC20">
        <v>8498.9</v>
      </c>
      <c r="GD20">
        <v>1.8794299999999999</v>
      </c>
      <c r="GE20">
        <v>1.8763700000000001</v>
      </c>
      <c r="GF20">
        <v>1.8785099999999999</v>
      </c>
      <c r="GG20">
        <v>1.8782099999999999</v>
      </c>
      <c r="GH20">
        <v>1.87978</v>
      </c>
      <c r="GI20">
        <v>1.8727100000000001</v>
      </c>
      <c r="GJ20">
        <v>1.8803399999999999</v>
      </c>
      <c r="GK20">
        <v>1.8744499999999999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0.60199999999999998</v>
      </c>
      <c r="GZ20">
        <v>-0.26079999999999998</v>
      </c>
      <c r="HA20">
        <v>0.602142857142837</v>
      </c>
      <c r="HB20">
        <v>0</v>
      </c>
      <c r="HC20">
        <v>0</v>
      </c>
      <c r="HD20">
        <v>0</v>
      </c>
      <c r="HE20">
        <v>-0.26085714285714401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0.6</v>
      </c>
      <c r="HN20">
        <v>0.5</v>
      </c>
      <c r="HO20">
        <v>2</v>
      </c>
      <c r="HP20">
        <v>510.44499999999999</v>
      </c>
      <c r="HQ20">
        <v>525.22</v>
      </c>
      <c r="HR20">
        <v>19.912800000000001</v>
      </c>
      <c r="HS20">
        <v>25.756799999999998</v>
      </c>
      <c r="HT20">
        <v>29.999400000000001</v>
      </c>
      <c r="HU20">
        <v>25.6873</v>
      </c>
      <c r="HV20">
        <v>25.702000000000002</v>
      </c>
      <c r="HW20">
        <v>20.244299999999999</v>
      </c>
      <c r="HX20">
        <v>56.523600000000002</v>
      </c>
      <c r="HY20">
        <v>23.787400000000002</v>
      </c>
      <c r="HZ20">
        <v>19.950600000000001</v>
      </c>
      <c r="IA20">
        <v>400</v>
      </c>
      <c r="IB20">
        <v>12.509399999999999</v>
      </c>
      <c r="IC20">
        <v>105.111</v>
      </c>
      <c r="ID20">
        <v>102.10299999999999</v>
      </c>
    </row>
    <row r="21" spans="1:238" x14ac:dyDescent="0.35">
      <c r="A21">
        <v>4</v>
      </c>
      <c r="B21">
        <v>1599582071</v>
      </c>
      <c r="C21">
        <v>1698.9000000953699</v>
      </c>
      <c r="D21" t="s">
        <v>375</v>
      </c>
      <c r="E21" t="s">
        <v>376</v>
      </c>
      <c r="F21">
        <v>1599582071</v>
      </c>
      <c r="G21">
        <f t="shared" si="0"/>
        <v>2.9629052331366754E-3</v>
      </c>
      <c r="H21">
        <f t="shared" si="1"/>
        <v>19.341714201569559</v>
      </c>
      <c r="I21">
        <f t="shared" si="2"/>
        <v>375.46997876206592</v>
      </c>
      <c r="J21">
        <f t="shared" si="3"/>
        <v>245.62571854005981</v>
      </c>
      <c r="K21">
        <f t="shared" si="4"/>
        <v>25.114737093780011</v>
      </c>
      <c r="L21">
        <f t="shared" si="5"/>
        <v>38.391052285831833</v>
      </c>
      <c r="M21">
        <f t="shared" si="6"/>
        <v>0.26325212552904337</v>
      </c>
      <c r="N21">
        <f t="shared" si="7"/>
        <v>2.2933225230987833</v>
      </c>
      <c r="O21">
        <f t="shared" si="8"/>
        <v>0.24754233275556728</v>
      </c>
      <c r="P21">
        <f t="shared" si="9"/>
        <v>0.15604723699633463</v>
      </c>
      <c r="Q21">
        <f t="shared" si="10"/>
        <v>145.8292672477121</v>
      </c>
      <c r="R21">
        <f t="shared" si="11"/>
        <v>23.688735501477755</v>
      </c>
      <c r="S21">
        <f t="shared" si="12"/>
        <v>22.9148</v>
      </c>
      <c r="T21">
        <f t="shared" si="13"/>
        <v>2.8052137122318057</v>
      </c>
      <c r="U21">
        <f t="shared" si="14"/>
        <v>55.068971257263122</v>
      </c>
      <c r="V21">
        <f t="shared" si="15"/>
        <v>1.6077883631433598</v>
      </c>
      <c r="W21">
        <f t="shared" si="16"/>
        <v>2.9195903363299283</v>
      </c>
      <c r="X21">
        <f t="shared" si="17"/>
        <v>1.1974253490884459</v>
      </c>
      <c r="Y21">
        <f t="shared" si="18"/>
        <v>-130.6641207813274</v>
      </c>
      <c r="Z21">
        <f t="shared" si="19"/>
        <v>81.786274956897032</v>
      </c>
      <c r="AA21">
        <f t="shared" si="20"/>
        <v>7.4110978474240001</v>
      </c>
      <c r="AB21">
        <f t="shared" si="21"/>
        <v>104.36251927070573</v>
      </c>
      <c r="AC21">
        <v>10</v>
      </c>
      <c r="AD21">
        <v>2</v>
      </c>
      <c r="AE21">
        <f t="shared" si="22"/>
        <v>1.0003661686045699</v>
      </c>
      <c r="AF21">
        <f t="shared" si="23"/>
        <v>3.6616860456994971E-2</v>
      </c>
      <c r="AG21">
        <f t="shared" si="24"/>
        <v>54639.647207309463</v>
      </c>
      <c r="AH21" t="s">
        <v>360</v>
      </c>
      <c r="AI21">
        <v>10207.1</v>
      </c>
      <c r="AJ21">
        <v>0</v>
      </c>
      <c r="AK21">
        <v>0</v>
      </c>
      <c r="AL21">
        <f t="shared" si="25"/>
        <v>0</v>
      </c>
      <c r="AM21" t="e">
        <f t="shared" si="26"/>
        <v>#DIV/0!</v>
      </c>
      <c r="AN21">
        <v>-1</v>
      </c>
      <c r="AO21" t="s">
        <v>377</v>
      </c>
      <c r="AP21">
        <v>10254.299999999999</v>
      </c>
      <c r="AQ21">
        <v>895.12716</v>
      </c>
      <c r="AR21">
        <v>1529.07</v>
      </c>
      <c r="AS21">
        <f t="shared" si="27"/>
        <v>0.41459373344581996</v>
      </c>
      <c r="AT21">
        <v>0.5</v>
      </c>
      <c r="AU21">
        <f t="shared" si="28"/>
        <v>757.05738287594988</v>
      </c>
      <c r="AV21">
        <f t="shared" si="29"/>
        <v>19.341714201569559</v>
      </c>
      <c r="AW21">
        <f t="shared" si="30"/>
        <v>156.93562339963083</v>
      </c>
      <c r="AX21">
        <f t="shared" si="31"/>
        <v>0.5722432589744092</v>
      </c>
      <c r="AY21">
        <f t="shared" si="32"/>
        <v>2.686944828976421E-2</v>
      </c>
      <c r="AZ21">
        <f t="shared" si="33"/>
        <v>-1</v>
      </c>
      <c r="BA21" t="s">
        <v>378</v>
      </c>
      <c r="BB21">
        <v>654.07000000000005</v>
      </c>
      <c r="BC21">
        <f t="shared" si="34"/>
        <v>874.99999999999989</v>
      </c>
      <c r="BD21">
        <f t="shared" si="35"/>
        <v>0.7245061028571429</v>
      </c>
      <c r="BE21">
        <f t="shared" si="36"/>
        <v>2.3377773021236257</v>
      </c>
      <c r="BF21">
        <f t="shared" si="37"/>
        <v>0.41459373344581996</v>
      </c>
      <c r="BG21" t="e">
        <f t="shared" si="38"/>
        <v>#DIV/0!</v>
      </c>
      <c r="BH21">
        <f t="shared" si="39"/>
        <v>0.52939708219307247</v>
      </c>
      <c r="BI21">
        <f t="shared" si="40"/>
        <v>0.47060291780692753</v>
      </c>
      <c r="BJ21">
        <f t="shared" si="41"/>
        <v>899.85199999999998</v>
      </c>
      <c r="BK21">
        <f t="shared" si="42"/>
        <v>757.05738287594988</v>
      </c>
      <c r="BL21">
        <f t="shared" si="43"/>
        <v>0.84131321914709301</v>
      </c>
      <c r="BM21">
        <f t="shared" si="44"/>
        <v>0.19262643829418599</v>
      </c>
      <c r="BN21">
        <v>1599582071</v>
      </c>
      <c r="BO21">
        <v>375.47</v>
      </c>
      <c r="BP21">
        <v>400.00599999999997</v>
      </c>
      <c r="BQ21">
        <v>15.724399999999999</v>
      </c>
      <c r="BR21">
        <v>12.2262</v>
      </c>
      <c r="BS21">
        <v>375.05200000000002</v>
      </c>
      <c r="BT21">
        <v>15.985300000000001</v>
      </c>
      <c r="BU21">
        <v>500.01100000000002</v>
      </c>
      <c r="BV21">
        <v>102.148</v>
      </c>
      <c r="BW21">
        <v>9.9994399999999997E-2</v>
      </c>
      <c r="BX21">
        <v>23.5763</v>
      </c>
      <c r="BY21">
        <v>22.9148</v>
      </c>
      <c r="BZ21">
        <v>999.9</v>
      </c>
      <c r="CA21">
        <v>0</v>
      </c>
      <c r="CB21">
        <v>0</v>
      </c>
      <c r="CC21">
        <v>10000.6</v>
      </c>
      <c r="CD21">
        <v>0</v>
      </c>
      <c r="CE21">
        <v>11.6792</v>
      </c>
      <c r="CF21">
        <v>-24.3521</v>
      </c>
      <c r="CG21">
        <v>381.65499999999997</v>
      </c>
      <c r="CH21">
        <v>404.95699999999999</v>
      </c>
      <c r="CI21">
        <v>3.4981499999999999</v>
      </c>
      <c r="CJ21">
        <v>400.00599999999997</v>
      </c>
      <c r="CK21">
        <v>12.2262</v>
      </c>
      <c r="CL21">
        <v>1.60622</v>
      </c>
      <c r="CM21">
        <v>1.2488900000000001</v>
      </c>
      <c r="CN21">
        <v>14.018599999999999</v>
      </c>
      <c r="CO21">
        <v>10.1974</v>
      </c>
      <c r="CP21">
        <v>899.85199999999998</v>
      </c>
      <c r="CQ21">
        <v>0.95597799999999999</v>
      </c>
      <c r="CR21">
        <v>4.4022100000000002E-2</v>
      </c>
      <c r="CS21">
        <v>0</v>
      </c>
      <c r="CT21">
        <v>897.89700000000005</v>
      </c>
      <c r="CU21">
        <v>4.9998100000000001</v>
      </c>
      <c r="CV21">
        <v>8209.85</v>
      </c>
      <c r="CW21">
        <v>7557.82</v>
      </c>
      <c r="CX21">
        <v>41.811999999999998</v>
      </c>
      <c r="CY21">
        <v>43.936999999999998</v>
      </c>
      <c r="CZ21">
        <v>43.186999999999998</v>
      </c>
      <c r="DA21">
        <v>42.936999999999998</v>
      </c>
      <c r="DB21">
        <v>43.686999999999998</v>
      </c>
      <c r="DC21">
        <v>855.46</v>
      </c>
      <c r="DD21">
        <v>39.39</v>
      </c>
      <c r="DE21">
        <v>0</v>
      </c>
      <c r="DF21">
        <v>64.700000047683702</v>
      </c>
      <c r="DG21">
        <v>0</v>
      </c>
      <c r="DH21">
        <v>895.12716</v>
      </c>
      <c r="DI21">
        <v>26.0291538497119</v>
      </c>
      <c r="DJ21">
        <v>229.818461579553</v>
      </c>
      <c r="DK21">
        <v>8185.7147999999997</v>
      </c>
      <c r="DL21">
        <v>15</v>
      </c>
      <c r="DM21">
        <v>1599582102</v>
      </c>
      <c r="DN21" t="s">
        <v>379</v>
      </c>
      <c r="DO21">
        <v>1599582102</v>
      </c>
      <c r="DP21">
        <v>1599581979</v>
      </c>
      <c r="DQ21">
        <v>6</v>
      </c>
      <c r="DR21">
        <v>-0.184</v>
      </c>
      <c r="DS21">
        <v>-1.2E-2</v>
      </c>
      <c r="DT21">
        <v>0.41799999999999998</v>
      </c>
      <c r="DU21">
        <v>-0.26100000000000001</v>
      </c>
      <c r="DV21">
        <v>398</v>
      </c>
      <c r="DW21">
        <v>12</v>
      </c>
      <c r="DX21">
        <v>0.27</v>
      </c>
      <c r="DY21">
        <v>0.03</v>
      </c>
      <c r="DZ21">
        <v>399.98612500000002</v>
      </c>
      <c r="EA21">
        <v>-8.6983114447097498E-2</v>
      </c>
      <c r="EB21">
        <v>3.1981391073555999E-2</v>
      </c>
      <c r="EC21">
        <v>1</v>
      </c>
      <c r="ED21">
        <v>375.695966666667</v>
      </c>
      <c r="EE21">
        <v>-0.41782424916594002</v>
      </c>
      <c r="EF21">
        <v>3.1600087904238898E-2</v>
      </c>
      <c r="EG21">
        <v>1</v>
      </c>
      <c r="EH21">
        <v>12.23625</v>
      </c>
      <c r="EI21">
        <v>-8.4844277673564894E-2</v>
      </c>
      <c r="EJ21">
        <v>8.9320770260897294E-3</v>
      </c>
      <c r="EK21">
        <v>1</v>
      </c>
      <c r="EL21">
        <v>15.736545</v>
      </c>
      <c r="EM21">
        <v>-0.101889681050675</v>
      </c>
      <c r="EN21">
        <v>1.00878875390241E-2</v>
      </c>
      <c r="EO21">
        <v>1</v>
      </c>
      <c r="EP21">
        <v>4</v>
      </c>
      <c r="EQ21">
        <v>4</v>
      </c>
      <c r="ER21" t="s">
        <v>361</v>
      </c>
      <c r="ES21">
        <v>2.9995699999999998</v>
      </c>
      <c r="ET21">
        <v>2.6941999999999999</v>
      </c>
      <c r="EU21">
        <v>9.7006599999999998E-2</v>
      </c>
      <c r="EV21">
        <v>0.10238999999999999</v>
      </c>
      <c r="EW21">
        <v>8.2905199999999998E-2</v>
      </c>
      <c r="EX21">
        <v>6.7624900000000002E-2</v>
      </c>
      <c r="EY21">
        <v>28586.2</v>
      </c>
      <c r="EZ21">
        <v>32202.3</v>
      </c>
      <c r="FA21">
        <v>27653.1</v>
      </c>
      <c r="FB21">
        <v>31052.1</v>
      </c>
      <c r="FC21">
        <v>35530.1</v>
      </c>
      <c r="FD21">
        <v>39815.5</v>
      </c>
      <c r="FE21">
        <v>40801.800000000003</v>
      </c>
      <c r="FF21">
        <v>45704.1</v>
      </c>
      <c r="FG21">
        <v>1.998</v>
      </c>
      <c r="FH21">
        <v>2.0432999999999999</v>
      </c>
      <c r="FI21">
        <v>4.2267100000000002E-2</v>
      </c>
      <c r="FJ21">
        <v>0</v>
      </c>
      <c r="FK21">
        <v>22.218499999999999</v>
      </c>
      <c r="FL21">
        <v>999.9</v>
      </c>
      <c r="FM21">
        <v>65.034999999999997</v>
      </c>
      <c r="FN21">
        <v>23.353000000000002</v>
      </c>
      <c r="FO21">
        <v>18.338899999999999</v>
      </c>
      <c r="FP21">
        <v>61.99</v>
      </c>
      <c r="FQ21">
        <v>35.757199999999997</v>
      </c>
      <c r="FR21">
        <v>1</v>
      </c>
      <c r="FS21">
        <v>-0.13259699999999999</v>
      </c>
      <c r="FT21">
        <v>1.1310899999999999</v>
      </c>
      <c r="FU21">
        <v>20.218299999999999</v>
      </c>
      <c r="FV21">
        <v>5.2252299999999998</v>
      </c>
      <c r="FW21">
        <v>12.027900000000001</v>
      </c>
      <c r="FX21">
        <v>4.96035</v>
      </c>
      <c r="FY21">
        <v>3.30105</v>
      </c>
      <c r="FZ21">
        <v>9999</v>
      </c>
      <c r="GA21">
        <v>999.9</v>
      </c>
      <c r="GB21">
        <v>9999</v>
      </c>
      <c r="GC21">
        <v>8500.4</v>
      </c>
      <c r="GD21">
        <v>1.87944</v>
      </c>
      <c r="GE21">
        <v>1.8763700000000001</v>
      </c>
      <c r="GF21">
        <v>1.8785099999999999</v>
      </c>
      <c r="GG21">
        <v>1.8782700000000001</v>
      </c>
      <c r="GH21">
        <v>1.8797900000000001</v>
      </c>
      <c r="GI21">
        <v>1.8727100000000001</v>
      </c>
      <c r="GJ21">
        <v>1.88036</v>
      </c>
      <c r="GK21">
        <v>1.87449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0.41799999999999998</v>
      </c>
      <c r="GZ21">
        <v>-0.26090000000000002</v>
      </c>
      <c r="HA21">
        <v>0.602142857142837</v>
      </c>
      <c r="HB21">
        <v>0</v>
      </c>
      <c r="HC21">
        <v>0</v>
      </c>
      <c r="HD21">
        <v>0</v>
      </c>
      <c r="HE21">
        <v>-0.26085714285714401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1.7</v>
      </c>
      <c r="HN21">
        <v>1.5</v>
      </c>
      <c r="HO21">
        <v>2</v>
      </c>
      <c r="HP21">
        <v>511.02100000000002</v>
      </c>
      <c r="HQ21">
        <v>524.57100000000003</v>
      </c>
      <c r="HR21">
        <v>20.670400000000001</v>
      </c>
      <c r="HS21">
        <v>25.794799999999999</v>
      </c>
      <c r="HT21">
        <v>30.000299999999999</v>
      </c>
      <c r="HU21">
        <v>25.728100000000001</v>
      </c>
      <c r="HV21">
        <v>25.7392</v>
      </c>
      <c r="HW21">
        <v>20.2471</v>
      </c>
      <c r="HX21">
        <v>59.702599999999997</v>
      </c>
      <c r="HY21">
        <v>22.288699999999999</v>
      </c>
      <c r="HZ21">
        <v>20.680700000000002</v>
      </c>
      <c r="IA21">
        <v>400</v>
      </c>
      <c r="IB21">
        <v>12.158799999999999</v>
      </c>
      <c r="IC21">
        <v>105.10299999999999</v>
      </c>
      <c r="ID21">
        <v>102.095</v>
      </c>
    </row>
    <row r="22" spans="1:238" x14ac:dyDescent="0.35">
      <c r="A22">
        <v>5</v>
      </c>
      <c r="B22">
        <v>1599582223.0999999</v>
      </c>
      <c r="C22">
        <v>1851</v>
      </c>
      <c r="D22" t="s">
        <v>380</v>
      </c>
      <c r="E22" t="s">
        <v>381</v>
      </c>
      <c r="F22">
        <v>1599582223.0999999</v>
      </c>
      <c r="G22">
        <f t="shared" si="0"/>
        <v>2.5348662839215284E-3</v>
      </c>
      <c r="H22">
        <f t="shared" si="1"/>
        <v>18.471436256551907</v>
      </c>
      <c r="I22">
        <f t="shared" si="2"/>
        <v>376.64997979362636</v>
      </c>
      <c r="J22">
        <f t="shared" si="3"/>
        <v>230.80818571105772</v>
      </c>
      <c r="K22">
        <f t="shared" si="4"/>
        <v>23.599711147853014</v>
      </c>
      <c r="L22">
        <f t="shared" si="5"/>
        <v>38.511765514685578</v>
      </c>
      <c r="M22">
        <f t="shared" si="6"/>
        <v>0.22070724986086818</v>
      </c>
      <c r="N22">
        <f t="shared" si="7"/>
        <v>2.2969985948417597</v>
      </c>
      <c r="O22">
        <f t="shared" si="8"/>
        <v>0.2095662935676218</v>
      </c>
      <c r="P22">
        <f t="shared" si="9"/>
        <v>0.13193302365009096</v>
      </c>
      <c r="Q22">
        <f t="shared" si="10"/>
        <v>113.9276240034324</v>
      </c>
      <c r="R22">
        <f t="shared" si="11"/>
        <v>23.860339412561071</v>
      </c>
      <c r="S22">
        <f t="shared" si="12"/>
        <v>23.0853</v>
      </c>
      <c r="T22">
        <f t="shared" si="13"/>
        <v>2.8343124763700782</v>
      </c>
      <c r="U22">
        <f t="shared" si="14"/>
        <v>54.750479248179474</v>
      </c>
      <c r="V22">
        <f t="shared" si="15"/>
        <v>1.6245084618245</v>
      </c>
      <c r="W22">
        <f t="shared" si="16"/>
        <v>2.9671127707590195</v>
      </c>
      <c r="X22">
        <f t="shared" si="17"/>
        <v>1.2098040145455782</v>
      </c>
      <c r="Y22">
        <f t="shared" si="18"/>
        <v>-111.78760312093941</v>
      </c>
      <c r="Z22">
        <f t="shared" si="19"/>
        <v>94.016130435686705</v>
      </c>
      <c r="AA22">
        <f t="shared" si="20"/>
        <v>8.5245882239098218</v>
      </c>
      <c r="AB22">
        <f t="shared" si="21"/>
        <v>104.68073954208951</v>
      </c>
      <c r="AC22">
        <v>10</v>
      </c>
      <c r="AD22">
        <v>2</v>
      </c>
      <c r="AE22">
        <f t="shared" si="22"/>
        <v>1.0003656651940405</v>
      </c>
      <c r="AF22">
        <f t="shared" si="23"/>
        <v>3.6566519404046538E-2</v>
      </c>
      <c r="AG22">
        <f t="shared" si="24"/>
        <v>54714.841964590647</v>
      </c>
      <c r="AH22" t="s">
        <v>360</v>
      </c>
      <c r="AI22">
        <v>10207.1</v>
      </c>
      <c r="AJ22">
        <v>0</v>
      </c>
      <c r="AK22">
        <v>0</v>
      </c>
      <c r="AL22">
        <f t="shared" si="25"/>
        <v>0</v>
      </c>
      <c r="AM22" t="e">
        <f t="shared" si="26"/>
        <v>#DIV/0!</v>
      </c>
      <c r="AN22">
        <v>-1</v>
      </c>
      <c r="AO22" t="s">
        <v>382</v>
      </c>
      <c r="AP22">
        <v>10258.700000000001</v>
      </c>
      <c r="AQ22">
        <v>969.75059999999996</v>
      </c>
      <c r="AR22">
        <v>1898.64</v>
      </c>
      <c r="AS22">
        <f t="shared" si="27"/>
        <v>0.48923935027177357</v>
      </c>
      <c r="AT22">
        <v>0.5</v>
      </c>
      <c r="AU22">
        <f t="shared" si="28"/>
        <v>589.09085013555716</v>
      </c>
      <c r="AV22">
        <f t="shared" si="29"/>
        <v>18.471436256551907</v>
      </c>
      <c r="AW22">
        <f t="shared" si="30"/>
        <v>144.10321238568335</v>
      </c>
      <c r="AX22">
        <f t="shared" si="31"/>
        <v>0.62413622382336842</v>
      </c>
      <c r="AY22">
        <f t="shared" si="32"/>
        <v>3.3053367323684094E-2</v>
      </c>
      <c r="AZ22">
        <f t="shared" si="33"/>
        <v>-1</v>
      </c>
      <c r="BA22" t="s">
        <v>383</v>
      </c>
      <c r="BB22">
        <v>713.63</v>
      </c>
      <c r="BC22">
        <f t="shared" si="34"/>
        <v>1185.0100000000002</v>
      </c>
      <c r="BD22">
        <f t="shared" si="35"/>
        <v>0.7838662964869495</v>
      </c>
      <c r="BE22">
        <f t="shared" si="36"/>
        <v>2.6605383742275412</v>
      </c>
      <c r="BF22">
        <f t="shared" si="37"/>
        <v>0.48923935027177351</v>
      </c>
      <c r="BG22" t="e">
        <f t="shared" si="38"/>
        <v>#DIV/0!</v>
      </c>
      <c r="BH22">
        <f t="shared" si="39"/>
        <v>0.57683955561562095</v>
      </c>
      <c r="BI22">
        <f t="shared" si="40"/>
        <v>0.42316044438437905</v>
      </c>
      <c r="BJ22">
        <f t="shared" si="41"/>
        <v>699.88400000000001</v>
      </c>
      <c r="BK22">
        <f t="shared" si="42"/>
        <v>589.09085013555716</v>
      </c>
      <c r="BL22">
        <f t="shared" si="43"/>
        <v>0.84169783869263637</v>
      </c>
      <c r="BM22">
        <f t="shared" si="44"/>
        <v>0.19339567738527297</v>
      </c>
      <c r="BN22">
        <v>1599582223.0999999</v>
      </c>
      <c r="BO22">
        <v>376.65</v>
      </c>
      <c r="BP22">
        <v>399.95100000000002</v>
      </c>
      <c r="BQ22">
        <v>15.8879</v>
      </c>
      <c r="BR22">
        <v>12.895799999999999</v>
      </c>
      <c r="BS22">
        <v>376.10300000000001</v>
      </c>
      <c r="BT22">
        <v>16.216899999999999</v>
      </c>
      <c r="BU22">
        <v>500.05</v>
      </c>
      <c r="BV22">
        <v>102.148</v>
      </c>
      <c r="BW22">
        <v>0.10015499999999999</v>
      </c>
      <c r="BX22">
        <v>23.8445</v>
      </c>
      <c r="BY22">
        <v>23.0853</v>
      </c>
      <c r="BZ22">
        <v>999.9</v>
      </c>
      <c r="CA22">
        <v>0</v>
      </c>
      <c r="CB22">
        <v>0</v>
      </c>
      <c r="CC22">
        <v>10024.4</v>
      </c>
      <c r="CD22">
        <v>0</v>
      </c>
      <c r="CE22">
        <v>11.652900000000001</v>
      </c>
      <c r="CF22">
        <v>-23.3004</v>
      </c>
      <c r="CG22">
        <v>382.73099999999999</v>
      </c>
      <c r="CH22">
        <v>405.17599999999999</v>
      </c>
      <c r="CI22">
        <v>2.9921500000000001</v>
      </c>
      <c r="CJ22">
        <v>399.95100000000002</v>
      </c>
      <c r="CK22">
        <v>12.895799999999999</v>
      </c>
      <c r="CL22">
        <v>1.6229199999999999</v>
      </c>
      <c r="CM22">
        <v>1.31728</v>
      </c>
      <c r="CN22">
        <v>14.178100000000001</v>
      </c>
      <c r="CO22">
        <v>10.997400000000001</v>
      </c>
      <c r="CP22">
        <v>699.88400000000001</v>
      </c>
      <c r="CQ22">
        <v>0.94299999999999995</v>
      </c>
      <c r="CR22">
        <v>5.6999899999999999E-2</v>
      </c>
      <c r="CS22">
        <v>0</v>
      </c>
      <c r="CT22">
        <v>971.25099999999998</v>
      </c>
      <c r="CU22">
        <v>4.9998100000000001</v>
      </c>
      <c r="CV22">
        <v>6887.05</v>
      </c>
      <c r="CW22">
        <v>5847.53</v>
      </c>
      <c r="CX22">
        <v>41.375</v>
      </c>
      <c r="CY22">
        <v>43.936999999999998</v>
      </c>
      <c r="CZ22">
        <v>43</v>
      </c>
      <c r="DA22">
        <v>43</v>
      </c>
      <c r="DB22">
        <v>43.375</v>
      </c>
      <c r="DC22">
        <v>655.28</v>
      </c>
      <c r="DD22">
        <v>39.61</v>
      </c>
      <c r="DE22">
        <v>0</v>
      </c>
      <c r="DF22">
        <v>151.40000009536701</v>
      </c>
      <c r="DG22">
        <v>0</v>
      </c>
      <c r="DH22">
        <v>969.75059999999996</v>
      </c>
      <c r="DI22">
        <v>14.948230755336599</v>
      </c>
      <c r="DJ22">
        <v>98.268461304324802</v>
      </c>
      <c r="DK22">
        <v>6876.5403999999999</v>
      </c>
      <c r="DL22">
        <v>15</v>
      </c>
      <c r="DM22">
        <v>1599582172.5999999</v>
      </c>
      <c r="DN22" t="s">
        <v>384</v>
      </c>
      <c r="DO22">
        <v>1599582161.5999999</v>
      </c>
      <c r="DP22">
        <v>1599582172.5999999</v>
      </c>
      <c r="DQ22">
        <v>7</v>
      </c>
      <c r="DR22">
        <v>0.13</v>
      </c>
      <c r="DS22">
        <v>-6.8000000000000005E-2</v>
      </c>
      <c r="DT22">
        <v>0.54800000000000004</v>
      </c>
      <c r="DU22">
        <v>-0.32900000000000001</v>
      </c>
      <c r="DV22">
        <v>401</v>
      </c>
      <c r="DW22">
        <v>9</v>
      </c>
      <c r="DX22">
        <v>0.03</v>
      </c>
      <c r="DY22">
        <v>0.02</v>
      </c>
      <c r="DZ22">
        <v>399.95544999999998</v>
      </c>
      <c r="EA22">
        <v>0.15640525328101099</v>
      </c>
      <c r="EB22">
        <v>3.1213738962192601E-2</v>
      </c>
      <c r="EC22">
        <v>0</v>
      </c>
      <c r="ED22">
        <v>376.64923333333297</v>
      </c>
      <c r="EE22">
        <v>0.163034482758629</v>
      </c>
      <c r="EF22">
        <v>1.3215353024250099E-2</v>
      </c>
      <c r="EG22">
        <v>1</v>
      </c>
      <c r="EH22">
        <v>12.767605</v>
      </c>
      <c r="EI22">
        <v>1.2559227016885299</v>
      </c>
      <c r="EJ22">
        <v>0.12975035828466899</v>
      </c>
      <c r="EK22">
        <v>0</v>
      </c>
      <c r="EL22">
        <v>15.573437500000001</v>
      </c>
      <c r="EM22">
        <v>2.1981219512195098</v>
      </c>
      <c r="EN22">
        <v>0.21365867252173501</v>
      </c>
      <c r="EO22">
        <v>0</v>
      </c>
      <c r="EP22">
        <v>1</v>
      </c>
      <c r="EQ22">
        <v>4</v>
      </c>
      <c r="ER22" t="s">
        <v>385</v>
      </c>
      <c r="ES22">
        <v>2.9996499999999999</v>
      </c>
      <c r="ET22">
        <v>2.6943700000000002</v>
      </c>
      <c r="EU22">
        <v>9.7198999999999994E-2</v>
      </c>
      <c r="EV22">
        <v>0.102363</v>
      </c>
      <c r="EW22">
        <v>8.3771100000000001E-2</v>
      </c>
      <c r="EX22">
        <v>7.0370100000000005E-2</v>
      </c>
      <c r="EY22">
        <v>28575.4</v>
      </c>
      <c r="EZ22">
        <v>32195.3</v>
      </c>
      <c r="FA22">
        <v>27648.799999999999</v>
      </c>
      <c r="FB22">
        <v>31044.7</v>
      </c>
      <c r="FC22">
        <v>35491.9</v>
      </c>
      <c r="FD22">
        <v>39689.5</v>
      </c>
      <c r="FE22">
        <v>40796.9</v>
      </c>
      <c r="FF22">
        <v>45694.400000000001</v>
      </c>
      <c r="FG22">
        <v>1.9971000000000001</v>
      </c>
      <c r="FH22">
        <v>2.0409799999999998</v>
      </c>
      <c r="FI22">
        <v>4.1931900000000001E-2</v>
      </c>
      <c r="FJ22">
        <v>0</v>
      </c>
      <c r="FK22">
        <v>22.3948</v>
      </c>
      <c r="FL22">
        <v>999.9</v>
      </c>
      <c r="FM22">
        <v>64.576999999999998</v>
      </c>
      <c r="FN22">
        <v>23.555</v>
      </c>
      <c r="FO22">
        <v>18.4344</v>
      </c>
      <c r="FP22">
        <v>61.907299999999999</v>
      </c>
      <c r="FQ22">
        <v>35.649000000000001</v>
      </c>
      <c r="FR22">
        <v>1</v>
      </c>
      <c r="FS22">
        <v>-0.124068</v>
      </c>
      <c r="FT22">
        <v>2.0657800000000002</v>
      </c>
      <c r="FU22">
        <v>20.210799999999999</v>
      </c>
      <c r="FV22">
        <v>5.2262700000000004</v>
      </c>
      <c r="FW22">
        <v>12.027900000000001</v>
      </c>
      <c r="FX22">
        <v>4.9598500000000003</v>
      </c>
      <c r="FY22">
        <v>3.3010199999999998</v>
      </c>
      <c r="FZ22">
        <v>9999</v>
      </c>
      <c r="GA22">
        <v>999.9</v>
      </c>
      <c r="GB22">
        <v>9999</v>
      </c>
      <c r="GC22">
        <v>8503.2000000000007</v>
      </c>
      <c r="GD22">
        <v>1.8794599999999999</v>
      </c>
      <c r="GE22">
        <v>1.8763700000000001</v>
      </c>
      <c r="GF22">
        <v>1.8785099999999999</v>
      </c>
      <c r="GG22">
        <v>1.8782399999999999</v>
      </c>
      <c r="GH22">
        <v>1.87978</v>
      </c>
      <c r="GI22">
        <v>1.8727100000000001</v>
      </c>
      <c r="GJ22">
        <v>1.88036</v>
      </c>
      <c r="GK22">
        <v>1.8745000000000001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0.54700000000000004</v>
      </c>
      <c r="GZ22">
        <v>-0.32900000000000001</v>
      </c>
      <c r="HA22">
        <v>0.54749999999999999</v>
      </c>
      <c r="HB22">
        <v>0</v>
      </c>
      <c r="HC22">
        <v>0</v>
      </c>
      <c r="HD22">
        <v>0</v>
      </c>
      <c r="HE22">
        <v>-0.328947500000002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</v>
      </c>
      <c r="HN22">
        <v>0.8</v>
      </c>
      <c r="HO22">
        <v>2</v>
      </c>
      <c r="HP22">
        <v>511.25799999999998</v>
      </c>
      <c r="HQ22">
        <v>523.822</v>
      </c>
      <c r="HR22">
        <v>20.684799999999999</v>
      </c>
      <c r="HS22">
        <v>25.862300000000001</v>
      </c>
      <c r="HT22">
        <v>29.999600000000001</v>
      </c>
      <c r="HU22">
        <v>25.8157</v>
      </c>
      <c r="HV22">
        <v>25.824999999999999</v>
      </c>
      <c r="HW22">
        <v>20.264500000000002</v>
      </c>
      <c r="HX22">
        <v>52.7271</v>
      </c>
      <c r="HY22">
        <v>18.808800000000002</v>
      </c>
      <c r="HZ22">
        <v>20.622499999999999</v>
      </c>
      <c r="IA22">
        <v>400</v>
      </c>
      <c r="IB22">
        <v>12.8704</v>
      </c>
      <c r="IC22">
        <v>105.089</v>
      </c>
      <c r="ID22">
        <v>102.072</v>
      </c>
    </row>
    <row r="23" spans="1:238" x14ac:dyDescent="0.35">
      <c r="A23">
        <v>6</v>
      </c>
      <c r="B23">
        <v>1599582283.5999999</v>
      </c>
      <c r="C23">
        <v>1911.5</v>
      </c>
      <c r="D23" t="s">
        <v>386</v>
      </c>
      <c r="E23" t="s">
        <v>387</v>
      </c>
      <c r="F23">
        <v>1599582283.5999999</v>
      </c>
      <c r="G23">
        <f t="shared" si="0"/>
        <v>2.8738299240007609E-3</v>
      </c>
      <c r="H23">
        <f t="shared" si="1"/>
        <v>16.842125375473863</v>
      </c>
      <c r="I23">
        <f t="shared" si="2"/>
        <v>378.45798146309551</v>
      </c>
      <c r="J23">
        <f t="shared" si="3"/>
        <v>262.40238134166424</v>
      </c>
      <c r="K23">
        <f t="shared" si="4"/>
        <v>26.830381089803826</v>
      </c>
      <c r="L23">
        <f t="shared" si="5"/>
        <v>38.696950146620054</v>
      </c>
      <c r="M23">
        <f t="shared" si="6"/>
        <v>0.25794583620524036</v>
      </c>
      <c r="N23">
        <f t="shared" si="7"/>
        <v>2.2919893779105851</v>
      </c>
      <c r="O23">
        <f t="shared" si="8"/>
        <v>0.24283524740582685</v>
      </c>
      <c r="P23">
        <f t="shared" si="9"/>
        <v>0.153055838759657</v>
      </c>
      <c r="Q23">
        <f t="shared" si="10"/>
        <v>90.01061774055816</v>
      </c>
      <c r="R23">
        <f t="shared" si="11"/>
        <v>23.498615676082686</v>
      </c>
      <c r="S23">
        <f t="shared" si="12"/>
        <v>22.939699999999998</v>
      </c>
      <c r="T23">
        <f t="shared" si="13"/>
        <v>2.8094469602378043</v>
      </c>
      <c r="U23">
        <f t="shared" si="14"/>
        <v>55.030934515688237</v>
      </c>
      <c r="V23">
        <f t="shared" si="15"/>
        <v>1.6256261762999999</v>
      </c>
      <c r="W23">
        <f t="shared" si="16"/>
        <v>2.9540224795502357</v>
      </c>
      <c r="X23">
        <f t="shared" si="17"/>
        <v>1.1838207839378043</v>
      </c>
      <c r="Y23">
        <f t="shared" si="18"/>
        <v>-126.73589964843356</v>
      </c>
      <c r="Z23">
        <f t="shared" si="19"/>
        <v>102.72019246453462</v>
      </c>
      <c r="AA23">
        <f t="shared" si="20"/>
        <v>9.3238140041079021</v>
      </c>
      <c r="AB23">
        <f t="shared" si="21"/>
        <v>75.318724560767123</v>
      </c>
      <c r="AC23">
        <v>10</v>
      </c>
      <c r="AD23">
        <v>2</v>
      </c>
      <c r="AE23">
        <f t="shared" si="22"/>
        <v>1.0003667123226758</v>
      </c>
      <c r="AF23">
        <f t="shared" si="23"/>
        <v>3.6671232267582177E-2</v>
      </c>
      <c r="AG23">
        <f t="shared" si="24"/>
        <v>54558.663588011928</v>
      </c>
      <c r="AH23" t="s">
        <v>388</v>
      </c>
      <c r="AI23" t="s">
        <v>388</v>
      </c>
      <c r="AJ23">
        <v>0</v>
      </c>
      <c r="AK23">
        <v>0</v>
      </c>
      <c r="AL23">
        <f t="shared" si="25"/>
        <v>0</v>
      </c>
      <c r="AM23" t="e">
        <f t="shared" si="26"/>
        <v>#DIV/0!</v>
      </c>
      <c r="AN23">
        <v>0</v>
      </c>
      <c r="AO23" t="s">
        <v>388</v>
      </c>
      <c r="AP23">
        <f>AVERAGE(AP22,AP24)</f>
        <v>10261.5</v>
      </c>
      <c r="AQ23">
        <f t="shared" ref="AQ23:AR23" si="45">AVERAGE(AQ22,AQ24)</f>
        <v>977.92216538461548</v>
      </c>
      <c r="AR23">
        <f t="shared" si="45"/>
        <v>2141.3150000000001</v>
      </c>
      <c r="AS23">
        <f t="shared" si="27"/>
        <v>0.54330765656402003</v>
      </c>
      <c r="AT23">
        <v>0.5</v>
      </c>
      <c r="AU23">
        <f t="shared" si="28"/>
        <v>463.16064258227226</v>
      </c>
      <c r="AV23">
        <f t="shared" si="29"/>
        <v>16.842125375473863</v>
      </c>
      <c r="AW23">
        <f t="shared" si="30"/>
        <v>125.81936166703001</v>
      </c>
      <c r="AX23">
        <f t="shared" si="31"/>
        <v>1</v>
      </c>
      <c r="AY23">
        <f t="shared" si="32"/>
        <v>3.6363464049046779E-2</v>
      </c>
      <c r="AZ23">
        <f t="shared" si="33"/>
        <v>-1</v>
      </c>
      <c r="BA23" t="s">
        <v>388</v>
      </c>
      <c r="BB23">
        <v>0</v>
      </c>
      <c r="BC23">
        <f t="shared" si="34"/>
        <v>2141.3150000000001</v>
      </c>
      <c r="BD23">
        <f t="shared" si="35"/>
        <v>0.54330765656402003</v>
      </c>
      <c r="BE23" t="e">
        <f t="shared" si="36"/>
        <v>#DIV/0!</v>
      </c>
      <c r="BF23">
        <f t="shared" si="37"/>
        <v>0.54330765656402003</v>
      </c>
      <c r="BG23" t="e">
        <f t="shared" si="38"/>
        <v>#DIV/0!</v>
      </c>
      <c r="BH23">
        <f t="shared" si="39"/>
        <v>0</v>
      </c>
      <c r="BI23">
        <f t="shared" si="40"/>
        <v>1</v>
      </c>
      <c r="BJ23">
        <f t="shared" si="41"/>
        <v>549.96100000000001</v>
      </c>
      <c r="BK23">
        <f t="shared" si="42"/>
        <v>463.16064258227226</v>
      </c>
      <c r="BL23">
        <f t="shared" si="43"/>
        <v>0.84216997674793714</v>
      </c>
      <c r="BM23">
        <f t="shared" si="44"/>
        <v>0.19433995349587455</v>
      </c>
      <c r="BN23">
        <v>1599582283.5999999</v>
      </c>
      <c r="BO23">
        <v>378.45800000000003</v>
      </c>
      <c r="BP23">
        <v>399.96499999999997</v>
      </c>
      <c r="BQ23">
        <v>15.8987</v>
      </c>
      <c r="BR23">
        <v>12.506399999999999</v>
      </c>
      <c r="BS23">
        <v>377.94900000000001</v>
      </c>
      <c r="BT23">
        <v>16.227699999999999</v>
      </c>
      <c r="BU23">
        <v>500.03</v>
      </c>
      <c r="BV23">
        <v>102.149</v>
      </c>
      <c r="BW23">
        <v>0.1</v>
      </c>
      <c r="BX23">
        <v>23.771000000000001</v>
      </c>
      <c r="BY23">
        <v>22.939699999999998</v>
      </c>
      <c r="BZ23">
        <v>999.9</v>
      </c>
      <c r="CA23">
        <v>0</v>
      </c>
      <c r="CB23">
        <v>0</v>
      </c>
      <c r="CC23">
        <v>9991.8799999999992</v>
      </c>
      <c r="CD23">
        <v>0</v>
      </c>
      <c r="CE23">
        <v>11.607200000000001</v>
      </c>
      <c r="CF23">
        <v>-21.469000000000001</v>
      </c>
      <c r="CG23">
        <v>384.61099999999999</v>
      </c>
      <c r="CH23">
        <v>405.03100000000001</v>
      </c>
      <c r="CI23">
        <v>3.3923000000000001</v>
      </c>
      <c r="CJ23">
        <v>399.96499999999997</v>
      </c>
      <c r="CK23">
        <v>12.506399999999999</v>
      </c>
      <c r="CL23">
        <v>1.6240399999999999</v>
      </c>
      <c r="CM23">
        <v>1.27752</v>
      </c>
      <c r="CN23">
        <v>14.188800000000001</v>
      </c>
      <c r="CO23">
        <v>10.537000000000001</v>
      </c>
      <c r="CP23">
        <v>549.96100000000001</v>
      </c>
      <c r="CQ23">
        <v>0.92699699999999996</v>
      </c>
      <c r="CR23">
        <v>7.3002899999999996E-2</v>
      </c>
      <c r="CS23">
        <v>0</v>
      </c>
      <c r="CT23">
        <v>987.69899999999996</v>
      </c>
      <c r="CU23">
        <v>4.9998100000000001</v>
      </c>
      <c r="CV23">
        <v>5495.4</v>
      </c>
      <c r="CW23">
        <v>4565.24</v>
      </c>
      <c r="CX23">
        <v>41.186999999999998</v>
      </c>
      <c r="CY23">
        <v>43.875</v>
      </c>
      <c r="CZ23">
        <v>42.936999999999998</v>
      </c>
      <c r="DA23">
        <v>43.061999999999998</v>
      </c>
      <c r="DB23">
        <v>43.375</v>
      </c>
      <c r="DC23">
        <v>505.18</v>
      </c>
      <c r="DD23">
        <v>39.78</v>
      </c>
      <c r="DE23">
        <v>0</v>
      </c>
      <c r="DF23">
        <v>59.900000095367403</v>
      </c>
      <c r="DG23">
        <v>0</v>
      </c>
      <c r="DH23">
        <v>985.82547999999997</v>
      </c>
      <c r="DI23">
        <v>19.578999970373999</v>
      </c>
      <c r="DJ23">
        <v>98.528461379771798</v>
      </c>
      <c r="DK23">
        <v>5485.3739999999998</v>
      </c>
      <c r="DL23">
        <v>15</v>
      </c>
      <c r="DM23">
        <v>1599582305.0999999</v>
      </c>
      <c r="DN23" t="s">
        <v>389</v>
      </c>
      <c r="DO23">
        <v>1599582305.0999999</v>
      </c>
      <c r="DP23">
        <v>1599582172.5999999</v>
      </c>
      <c r="DQ23">
        <v>8</v>
      </c>
      <c r="DR23">
        <v>-3.9E-2</v>
      </c>
      <c r="DS23">
        <v>-6.8000000000000005E-2</v>
      </c>
      <c r="DT23">
        <v>0.50900000000000001</v>
      </c>
      <c r="DU23">
        <v>-0.32900000000000001</v>
      </c>
      <c r="DV23">
        <v>400</v>
      </c>
      <c r="DW23">
        <v>9</v>
      </c>
      <c r="DX23">
        <v>0.05</v>
      </c>
      <c r="DY23">
        <v>0.02</v>
      </c>
      <c r="DZ23">
        <v>400.00262500000002</v>
      </c>
      <c r="EA23">
        <v>-0.116971857411071</v>
      </c>
      <c r="EB23">
        <v>1.9899356145355599E-2</v>
      </c>
      <c r="EC23">
        <v>0</v>
      </c>
      <c r="ED23">
        <v>378.57926666666702</v>
      </c>
      <c r="EE23">
        <v>-0.62271857619619897</v>
      </c>
      <c r="EF23">
        <v>4.6093335261782498E-2</v>
      </c>
      <c r="EG23">
        <v>1</v>
      </c>
      <c r="EH23">
        <v>12.569375000000001</v>
      </c>
      <c r="EI23">
        <v>-0.43455759849909198</v>
      </c>
      <c r="EJ23">
        <v>4.2076809230263697E-2</v>
      </c>
      <c r="EK23">
        <v>1</v>
      </c>
      <c r="EL23">
        <v>15.948055</v>
      </c>
      <c r="EM23">
        <v>-0.299443902439059</v>
      </c>
      <c r="EN23">
        <v>2.88217361552007E-2</v>
      </c>
      <c r="EO23">
        <v>1</v>
      </c>
      <c r="EP23">
        <v>3</v>
      </c>
      <c r="EQ23">
        <v>4</v>
      </c>
      <c r="ER23" t="s">
        <v>390</v>
      </c>
      <c r="ES23">
        <v>2.99959</v>
      </c>
      <c r="ET23">
        <v>2.69421</v>
      </c>
      <c r="EU23">
        <v>9.7566700000000006E-2</v>
      </c>
      <c r="EV23">
        <v>0.102357</v>
      </c>
      <c r="EW23">
        <v>8.3808099999999996E-2</v>
      </c>
      <c r="EX23">
        <v>6.8768399999999993E-2</v>
      </c>
      <c r="EY23">
        <v>28562.7</v>
      </c>
      <c r="EZ23">
        <v>32194</v>
      </c>
      <c r="FA23">
        <v>27647.9</v>
      </c>
      <c r="FB23">
        <v>31043.4</v>
      </c>
      <c r="FC23">
        <v>35489.699999999997</v>
      </c>
      <c r="FD23">
        <v>39756.5</v>
      </c>
      <c r="FE23">
        <v>40796</v>
      </c>
      <c r="FF23">
        <v>45692.7</v>
      </c>
      <c r="FG23">
        <v>1.9967999999999999</v>
      </c>
      <c r="FH23">
        <v>2.0397699999999999</v>
      </c>
      <c r="FI23">
        <v>2.97241E-2</v>
      </c>
      <c r="FJ23">
        <v>0</v>
      </c>
      <c r="FK23">
        <v>22.450199999999999</v>
      </c>
      <c r="FL23">
        <v>999.9</v>
      </c>
      <c r="FM23">
        <v>64.069999999999993</v>
      </c>
      <c r="FN23">
        <v>23.645</v>
      </c>
      <c r="FO23">
        <v>18.3886</v>
      </c>
      <c r="FP23">
        <v>62.177300000000002</v>
      </c>
      <c r="FQ23">
        <v>35.652999999999999</v>
      </c>
      <c r="FR23">
        <v>1</v>
      </c>
      <c r="FS23">
        <v>-0.124787</v>
      </c>
      <c r="FT23">
        <v>1.38574</v>
      </c>
      <c r="FU23">
        <v>20.2197</v>
      </c>
      <c r="FV23">
        <v>5.2265699999999997</v>
      </c>
      <c r="FW23">
        <v>12.027900000000001</v>
      </c>
      <c r="FX23">
        <v>4.9604999999999997</v>
      </c>
      <c r="FY23">
        <v>3.3010999999999999</v>
      </c>
      <c r="FZ23">
        <v>9999</v>
      </c>
      <c r="GA23">
        <v>999.9</v>
      </c>
      <c r="GB23">
        <v>9999</v>
      </c>
      <c r="GC23">
        <v>8504.7000000000007</v>
      </c>
      <c r="GD23">
        <v>1.87944</v>
      </c>
      <c r="GE23">
        <v>1.8763700000000001</v>
      </c>
      <c r="GF23">
        <v>1.8785099999999999</v>
      </c>
      <c r="GG23">
        <v>1.8782799999999999</v>
      </c>
      <c r="GH23">
        <v>1.87981</v>
      </c>
      <c r="GI23">
        <v>1.8727100000000001</v>
      </c>
      <c r="GJ23">
        <v>1.88036</v>
      </c>
      <c r="GK23">
        <v>1.87453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0.50900000000000001</v>
      </c>
      <c r="GZ23">
        <v>-0.32900000000000001</v>
      </c>
      <c r="HA23">
        <v>0.54749999999999999</v>
      </c>
      <c r="HB23">
        <v>0</v>
      </c>
      <c r="HC23">
        <v>0</v>
      </c>
      <c r="HD23">
        <v>0</v>
      </c>
      <c r="HE23">
        <v>-0.328947500000002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2</v>
      </c>
      <c r="HN23">
        <v>1.9</v>
      </c>
      <c r="HO23">
        <v>2</v>
      </c>
      <c r="HP23">
        <v>511.29199999999997</v>
      </c>
      <c r="HQ23">
        <v>523.22299999999996</v>
      </c>
      <c r="HR23">
        <v>20.744399999999999</v>
      </c>
      <c r="HS23">
        <v>25.8888</v>
      </c>
      <c r="HT23">
        <v>30.0001</v>
      </c>
      <c r="HU23">
        <v>25.840299999999999</v>
      </c>
      <c r="HV23">
        <v>25.848099999999999</v>
      </c>
      <c r="HW23">
        <v>20.265799999999999</v>
      </c>
      <c r="HX23">
        <v>56.824800000000003</v>
      </c>
      <c r="HY23">
        <v>17.672499999999999</v>
      </c>
      <c r="HZ23">
        <v>20.761399999999998</v>
      </c>
      <c r="IA23">
        <v>400</v>
      </c>
      <c r="IB23">
        <v>12.439</v>
      </c>
      <c r="IC23">
        <v>105.086</v>
      </c>
      <c r="ID23">
        <v>102.068</v>
      </c>
    </row>
    <row r="24" spans="1:238" x14ac:dyDescent="0.35">
      <c r="A24">
        <v>7</v>
      </c>
      <c r="B24">
        <v>1599582369.0999999</v>
      </c>
      <c r="C24">
        <v>1997</v>
      </c>
      <c r="D24" t="s">
        <v>391</v>
      </c>
      <c r="E24" t="s">
        <v>392</v>
      </c>
      <c r="F24">
        <v>1599582369.0999999</v>
      </c>
      <c r="G24">
        <f t="shared" si="0"/>
        <v>2.9327025714757683E-3</v>
      </c>
      <c r="H24">
        <f t="shared" si="1"/>
        <v>13.952215096024972</v>
      </c>
      <c r="I24">
        <f t="shared" si="2"/>
        <v>381.93998460378356</v>
      </c>
      <c r="J24">
        <f t="shared" si="3"/>
        <v>284.48213170050531</v>
      </c>
      <c r="K24">
        <f t="shared" si="4"/>
        <v>29.088029984208607</v>
      </c>
      <c r="L24">
        <f t="shared" si="5"/>
        <v>39.05300363827137</v>
      </c>
      <c r="M24">
        <f t="shared" si="6"/>
        <v>0.25819117597082059</v>
      </c>
      <c r="N24">
        <f t="shared" si="7"/>
        <v>2.2903447537530854</v>
      </c>
      <c r="O24">
        <f t="shared" si="8"/>
        <v>0.24304254860018437</v>
      </c>
      <c r="P24">
        <f t="shared" si="9"/>
        <v>0.15318851768598457</v>
      </c>
      <c r="Q24">
        <f t="shared" si="10"/>
        <v>66.030531465720344</v>
      </c>
      <c r="R24">
        <f t="shared" si="11"/>
        <v>23.454855924267612</v>
      </c>
      <c r="S24">
        <f t="shared" si="12"/>
        <v>22.969899999999999</v>
      </c>
      <c r="T24">
        <f t="shared" si="13"/>
        <v>2.8145887599189328</v>
      </c>
      <c r="U24">
        <f t="shared" si="14"/>
        <v>53.915882515892058</v>
      </c>
      <c r="V24">
        <f t="shared" si="15"/>
        <v>1.6074676657238001</v>
      </c>
      <c r="W24">
        <f t="shared" si="16"/>
        <v>2.9814362497914946</v>
      </c>
      <c r="X24">
        <f t="shared" si="17"/>
        <v>1.2071210941951327</v>
      </c>
      <c r="Y24">
        <f t="shared" si="18"/>
        <v>-129.33218340208137</v>
      </c>
      <c r="Z24">
        <f t="shared" si="19"/>
        <v>117.88355525803223</v>
      </c>
      <c r="AA24">
        <f t="shared" si="20"/>
        <v>10.717832799459401</v>
      </c>
      <c r="AB24">
        <f t="shared" si="21"/>
        <v>65.299736121130607</v>
      </c>
      <c r="AC24">
        <v>10</v>
      </c>
      <c r="AD24">
        <v>2</v>
      </c>
      <c r="AE24">
        <f t="shared" si="22"/>
        <v>1.000367277226702</v>
      </c>
      <c r="AF24">
        <f t="shared" si="23"/>
        <v>3.6727722670204521E-2</v>
      </c>
      <c r="AG24">
        <f t="shared" si="24"/>
        <v>54474.7784233497</v>
      </c>
      <c r="AH24" t="s">
        <v>360</v>
      </c>
      <c r="AI24">
        <v>10207.1</v>
      </c>
      <c r="AJ24">
        <v>0</v>
      </c>
      <c r="AK24">
        <v>0</v>
      </c>
      <c r="AL24">
        <f t="shared" si="25"/>
        <v>0</v>
      </c>
      <c r="AM24" t="e">
        <f t="shared" si="26"/>
        <v>#DIV/0!</v>
      </c>
      <c r="AN24">
        <v>-1</v>
      </c>
      <c r="AO24" t="s">
        <v>393</v>
      </c>
      <c r="AP24">
        <v>10264.299999999999</v>
      </c>
      <c r="AQ24">
        <v>986.093730769231</v>
      </c>
      <c r="AR24">
        <v>2383.9899999999998</v>
      </c>
      <c r="AS24">
        <f t="shared" si="27"/>
        <v>0.58636834434320995</v>
      </c>
      <c r="AT24">
        <v>0.5</v>
      </c>
      <c r="AU24">
        <f t="shared" si="28"/>
        <v>337.01974278840623</v>
      </c>
      <c r="AV24">
        <f t="shared" si="29"/>
        <v>13.952215096024972</v>
      </c>
      <c r="AW24">
        <f t="shared" si="30"/>
        <v>98.808854294906112</v>
      </c>
      <c r="AX24">
        <f t="shared" si="31"/>
        <v>0.68154228834852493</v>
      </c>
      <c r="AY24">
        <f t="shared" si="32"/>
        <v>4.4365991654716025E-2</v>
      </c>
      <c r="AZ24">
        <f t="shared" si="33"/>
        <v>-1</v>
      </c>
      <c r="BA24" t="s">
        <v>394</v>
      </c>
      <c r="BB24">
        <v>759.2</v>
      </c>
      <c r="BC24">
        <f t="shared" si="34"/>
        <v>1624.7899999999997</v>
      </c>
      <c r="BD24">
        <f t="shared" si="35"/>
        <v>0.86035504233209759</v>
      </c>
      <c r="BE24">
        <f t="shared" si="36"/>
        <v>3.14013435194942</v>
      </c>
      <c r="BF24">
        <f t="shared" si="37"/>
        <v>0.58636834434320984</v>
      </c>
      <c r="BG24" t="e">
        <f t="shared" si="38"/>
        <v>#DIV/0!</v>
      </c>
      <c r="BH24">
        <f t="shared" si="39"/>
        <v>0.66239296301883532</v>
      </c>
      <c r="BI24">
        <f t="shared" si="40"/>
        <v>0.33760703698116468</v>
      </c>
      <c r="BJ24">
        <f t="shared" si="41"/>
        <v>399.80399999999997</v>
      </c>
      <c r="BK24">
        <f t="shared" si="42"/>
        <v>337.01974278840623</v>
      </c>
      <c r="BL24">
        <f t="shared" si="43"/>
        <v>0.84296240855120574</v>
      </c>
      <c r="BM24">
        <f t="shared" si="44"/>
        <v>0.19592481710241175</v>
      </c>
      <c r="BN24">
        <v>1599582369.0999999</v>
      </c>
      <c r="BO24">
        <v>381.94</v>
      </c>
      <c r="BP24">
        <v>400.02</v>
      </c>
      <c r="BQ24">
        <v>15.7211</v>
      </c>
      <c r="BR24">
        <v>12.258599999999999</v>
      </c>
      <c r="BS24">
        <v>381.41899999999998</v>
      </c>
      <c r="BT24">
        <v>16.05</v>
      </c>
      <c r="BU24">
        <v>500.01799999999997</v>
      </c>
      <c r="BV24">
        <v>102.149</v>
      </c>
      <c r="BW24">
        <v>0.10005799999999999</v>
      </c>
      <c r="BX24">
        <v>23.924600000000002</v>
      </c>
      <c r="BY24">
        <v>22.969899999999999</v>
      </c>
      <c r="BZ24">
        <v>999.9</v>
      </c>
      <c r="CA24">
        <v>0</v>
      </c>
      <c r="CB24">
        <v>0</v>
      </c>
      <c r="CC24">
        <v>9981.25</v>
      </c>
      <c r="CD24">
        <v>0</v>
      </c>
      <c r="CE24">
        <v>11.4589</v>
      </c>
      <c r="CF24">
        <v>-18.092199999999998</v>
      </c>
      <c r="CG24">
        <v>388.02800000000002</v>
      </c>
      <c r="CH24">
        <v>404.98500000000001</v>
      </c>
      <c r="CI24">
        <v>3.46245</v>
      </c>
      <c r="CJ24">
        <v>400.02</v>
      </c>
      <c r="CK24">
        <v>12.258599999999999</v>
      </c>
      <c r="CL24">
        <v>1.6059000000000001</v>
      </c>
      <c r="CM24">
        <v>1.25221</v>
      </c>
      <c r="CN24">
        <v>14.015499999999999</v>
      </c>
      <c r="CO24">
        <v>10.2372</v>
      </c>
      <c r="CP24">
        <v>399.80399999999997</v>
      </c>
      <c r="CQ24">
        <v>0.90000800000000003</v>
      </c>
      <c r="CR24">
        <v>9.99921E-2</v>
      </c>
      <c r="CS24">
        <v>0</v>
      </c>
      <c r="CT24">
        <v>984.83</v>
      </c>
      <c r="CU24">
        <v>4.9998100000000001</v>
      </c>
      <c r="CV24">
        <v>3975.26</v>
      </c>
      <c r="CW24">
        <v>3282.09</v>
      </c>
      <c r="CX24">
        <v>40.811999999999998</v>
      </c>
      <c r="CY24">
        <v>43.75</v>
      </c>
      <c r="CZ24">
        <v>42.686999999999998</v>
      </c>
      <c r="DA24">
        <v>42.875</v>
      </c>
      <c r="DB24">
        <v>43.125</v>
      </c>
      <c r="DC24">
        <v>355.33</v>
      </c>
      <c r="DD24">
        <v>39.479999999999997</v>
      </c>
      <c r="DE24">
        <v>0</v>
      </c>
      <c r="DF24">
        <v>145.700000047684</v>
      </c>
      <c r="DG24">
        <v>0</v>
      </c>
      <c r="DH24">
        <v>986.093730769231</v>
      </c>
      <c r="DI24">
        <v>-9.0615726569269608</v>
      </c>
      <c r="DJ24">
        <v>-41.199316264559897</v>
      </c>
      <c r="DK24">
        <v>3982.5869230769199</v>
      </c>
      <c r="DL24">
        <v>15</v>
      </c>
      <c r="DM24">
        <v>1599582387.0999999</v>
      </c>
      <c r="DN24" t="s">
        <v>395</v>
      </c>
      <c r="DO24">
        <v>1599582387.0999999</v>
      </c>
      <c r="DP24">
        <v>1599582172.5999999</v>
      </c>
      <c r="DQ24">
        <v>9</v>
      </c>
      <c r="DR24">
        <v>1.2E-2</v>
      </c>
      <c r="DS24">
        <v>-6.8000000000000005E-2</v>
      </c>
      <c r="DT24">
        <v>0.52100000000000002</v>
      </c>
      <c r="DU24">
        <v>-0.32900000000000001</v>
      </c>
      <c r="DV24">
        <v>400</v>
      </c>
      <c r="DW24">
        <v>9</v>
      </c>
      <c r="DX24">
        <v>0.06</v>
      </c>
      <c r="DY24">
        <v>0.02</v>
      </c>
      <c r="DZ24">
        <v>399.99337500000001</v>
      </c>
      <c r="EA24">
        <v>9.6416510318169807E-2</v>
      </c>
      <c r="EB24">
        <v>3.4642955633143603E-2</v>
      </c>
      <c r="EC24">
        <v>1</v>
      </c>
      <c r="ED24">
        <v>382.01586666666702</v>
      </c>
      <c r="EE24">
        <v>-0.51240934371491398</v>
      </c>
      <c r="EF24">
        <v>3.7831850191192999E-2</v>
      </c>
      <c r="EG24">
        <v>1</v>
      </c>
      <c r="EH24">
        <v>12.293430000000001</v>
      </c>
      <c r="EI24">
        <v>-0.223893433395908</v>
      </c>
      <c r="EJ24">
        <v>2.18634306548629E-2</v>
      </c>
      <c r="EK24">
        <v>1</v>
      </c>
      <c r="EL24">
        <v>15.75878</v>
      </c>
      <c r="EM24">
        <v>-0.23586416510319899</v>
      </c>
      <c r="EN24">
        <v>2.2784130442042201E-2</v>
      </c>
      <c r="EO24">
        <v>1</v>
      </c>
      <c r="EP24">
        <v>4</v>
      </c>
      <c r="EQ24">
        <v>4</v>
      </c>
      <c r="ER24" t="s">
        <v>361</v>
      </c>
      <c r="ES24">
        <v>2.9995500000000002</v>
      </c>
      <c r="ET24">
        <v>2.6942699999999999</v>
      </c>
      <c r="EU24">
        <v>9.8254300000000003E-2</v>
      </c>
      <c r="EV24">
        <v>0.102356</v>
      </c>
      <c r="EW24">
        <v>8.3123000000000002E-2</v>
      </c>
      <c r="EX24">
        <v>6.7735299999999998E-2</v>
      </c>
      <c r="EY24">
        <v>28539.3</v>
      </c>
      <c r="EZ24">
        <v>32190.799999999999</v>
      </c>
      <c r="FA24">
        <v>27646.5</v>
      </c>
      <c r="FB24">
        <v>31040.3</v>
      </c>
      <c r="FC24">
        <v>35515.199999999997</v>
      </c>
      <c r="FD24">
        <v>39797.1</v>
      </c>
      <c r="FE24">
        <v>40794.699999999997</v>
      </c>
      <c r="FF24">
        <v>45688.7</v>
      </c>
      <c r="FG24">
        <v>1.9965999999999999</v>
      </c>
      <c r="FH24">
        <v>2.0377000000000001</v>
      </c>
      <c r="FI24">
        <v>2.8811400000000001E-2</v>
      </c>
      <c r="FJ24">
        <v>0</v>
      </c>
      <c r="FK24">
        <v>22.4954</v>
      </c>
      <c r="FL24">
        <v>999.9</v>
      </c>
      <c r="FM24">
        <v>63.521000000000001</v>
      </c>
      <c r="FN24">
        <v>23.776</v>
      </c>
      <c r="FO24">
        <v>18.376100000000001</v>
      </c>
      <c r="FP24">
        <v>62.037300000000002</v>
      </c>
      <c r="FQ24">
        <v>35.921500000000002</v>
      </c>
      <c r="FR24">
        <v>1</v>
      </c>
      <c r="FS24">
        <v>-0.122962</v>
      </c>
      <c r="FT24">
        <v>0.99787000000000003</v>
      </c>
      <c r="FU24">
        <v>20.223199999999999</v>
      </c>
      <c r="FV24">
        <v>5.2252299999999998</v>
      </c>
      <c r="FW24">
        <v>12.027900000000001</v>
      </c>
      <c r="FX24">
        <v>4.9601499999999996</v>
      </c>
      <c r="FY24">
        <v>3.30105</v>
      </c>
      <c r="FZ24">
        <v>9999</v>
      </c>
      <c r="GA24">
        <v>999.9</v>
      </c>
      <c r="GB24">
        <v>9999</v>
      </c>
      <c r="GC24">
        <v>8506.4</v>
      </c>
      <c r="GD24">
        <v>1.87947</v>
      </c>
      <c r="GE24">
        <v>1.8763700000000001</v>
      </c>
      <c r="GF24">
        <v>1.8785099999999999</v>
      </c>
      <c r="GG24">
        <v>1.8783399999999999</v>
      </c>
      <c r="GH24">
        <v>1.8797999999999999</v>
      </c>
      <c r="GI24">
        <v>1.8727100000000001</v>
      </c>
      <c r="GJ24">
        <v>1.88035</v>
      </c>
      <c r="GK24">
        <v>1.87452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0.52100000000000002</v>
      </c>
      <c r="GZ24">
        <v>-0.32890000000000003</v>
      </c>
      <c r="HA24">
        <v>0.50885714285709605</v>
      </c>
      <c r="HB24">
        <v>0</v>
      </c>
      <c r="HC24">
        <v>0</v>
      </c>
      <c r="HD24">
        <v>0</v>
      </c>
      <c r="HE24">
        <v>-0.328947500000002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1.1000000000000001</v>
      </c>
      <c r="HN24">
        <v>3.3</v>
      </c>
      <c r="HO24">
        <v>2</v>
      </c>
      <c r="HP24">
        <v>511.52699999999999</v>
      </c>
      <c r="HQ24">
        <v>522.173</v>
      </c>
      <c r="HR24">
        <v>21.584199999999999</v>
      </c>
      <c r="HS24">
        <v>25.923999999999999</v>
      </c>
      <c r="HT24">
        <v>30.0002</v>
      </c>
      <c r="HU24">
        <v>25.878900000000002</v>
      </c>
      <c r="HV24">
        <v>25.886700000000001</v>
      </c>
      <c r="HW24">
        <v>20.269400000000001</v>
      </c>
      <c r="HX24">
        <v>59.328899999999997</v>
      </c>
      <c r="HY24">
        <v>16.163699999999999</v>
      </c>
      <c r="HZ24">
        <v>21.579499999999999</v>
      </c>
      <c r="IA24">
        <v>400</v>
      </c>
      <c r="IB24">
        <v>12.238200000000001</v>
      </c>
      <c r="IC24">
        <v>105.08199999999999</v>
      </c>
      <c r="ID24">
        <v>102.059</v>
      </c>
    </row>
    <row r="25" spans="1:238" x14ac:dyDescent="0.35">
      <c r="A25">
        <v>8</v>
      </c>
      <c r="B25">
        <v>1599582496.0999999</v>
      </c>
      <c r="C25">
        <v>2124</v>
      </c>
      <c r="D25" t="s">
        <v>396</v>
      </c>
      <c r="E25" t="s">
        <v>397</v>
      </c>
      <c r="F25">
        <v>1599582496.0999999</v>
      </c>
      <c r="G25">
        <f t="shared" si="0"/>
        <v>2.9434934017676323E-3</v>
      </c>
      <c r="H25">
        <f t="shared" si="1"/>
        <v>9.8522049794415807</v>
      </c>
      <c r="I25">
        <f t="shared" si="2"/>
        <v>386.81598909407012</v>
      </c>
      <c r="J25">
        <f t="shared" si="3"/>
        <v>316.60203660762079</v>
      </c>
      <c r="K25">
        <f t="shared" si="4"/>
        <v>32.372565208374034</v>
      </c>
      <c r="L25">
        <f t="shared" si="5"/>
        <v>39.551943394820434</v>
      </c>
      <c r="M25">
        <f t="shared" si="6"/>
        <v>0.2615310598847187</v>
      </c>
      <c r="N25">
        <f t="shared" si="7"/>
        <v>2.2881348221245572</v>
      </c>
      <c r="O25">
        <f t="shared" si="8"/>
        <v>0.24598658845965399</v>
      </c>
      <c r="P25">
        <f t="shared" si="9"/>
        <v>0.1550611773381001</v>
      </c>
      <c r="Q25">
        <f t="shared" si="10"/>
        <v>41.278139128894061</v>
      </c>
      <c r="R25">
        <f t="shared" si="11"/>
        <v>23.360414519632762</v>
      </c>
      <c r="S25">
        <f t="shared" si="12"/>
        <v>23.012599999999999</v>
      </c>
      <c r="T25">
        <f t="shared" si="13"/>
        <v>2.8218728364023224</v>
      </c>
      <c r="U25">
        <f t="shared" si="14"/>
        <v>54.197488650868699</v>
      </c>
      <c r="V25">
        <f t="shared" si="15"/>
        <v>1.6249471246217999</v>
      </c>
      <c r="W25">
        <f t="shared" si="16"/>
        <v>2.9981963464939159</v>
      </c>
      <c r="X25">
        <f t="shared" si="17"/>
        <v>1.1969257117805225</v>
      </c>
      <c r="Y25">
        <f t="shared" si="18"/>
        <v>-129.80805901795259</v>
      </c>
      <c r="Z25">
        <f t="shared" si="19"/>
        <v>124.01172153039036</v>
      </c>
      <c r="AA25">
        <f t="shared" si="20"/>
        <v>11.29365937178091</v>
      </c>
      <c r="AB25">
        <f t="shared" si="21"/>
        <v>46.775461013112746</v>
      </c>
      <c r="AC25">
        <v>10</v>
      </c>
      <c r="AD25">
        <v>2</v>
      </c>
      <c r="AE25">
        <f t="shared" si="22"/>
        <v>1.0003678976235537</v>
      </c>
      <c r="AF25">
        <f t="shared" si="23"/>
        <v>3.6789762355371458E-2</v>
      </c>
      <c r="AG25">
        <f t="shared" si="24"/>
        <v>54382.949689130204</v>
      </c>
      <c r="AH25" t="s">
        <v>360</v>
      </c>
      <c r="AI25">
        <v>10207.1</v>
      </c>
      <c r="AJ25">
        <v>0</v>
      </c>
      <c r="AK25">
        <v>0</v>
      </c>
      <c r="AL25">
        <f t="shared" si="25"/>
        <v>0</v>
      </c>
      <c r="AM25" t="e">
        <f t="shared" si="26"/>
        <v>#DIV/0!</v>
      </c>
      <c r="AN25">
        <v>-1</v>
      </c>
      <c r="AO25" t="s">
        <v>398</v>
      </c>
      <c r="AP25">
        <v>10251.799999999999</v>
      </c>
      <c r="AQ25">
        <v>913.00900000000001</v>
      </c>
      <c r="AR25">
        <v>2542.23</v>
      </c>
      <c r="AS25">
        <f t="shared" si="27"/>
        <v>0.64086294316407244</v>
      </c>
      <c r="AT25">
        <v>0.5</v>
      </c>
      <c r="AU25">
        <f t="shared" si="28"/>
        <v>210.73692937095112</v>
      </c>
      <c r="AV25">
        <f t="shared" si="29"/>
        <v>9.8522049794415807</v>
      </c>
      <c r="AW25">
        <f t="shared" si="30"/>
        <v>67.526744395013495</v>
      </c>
      <c r="AX25">
        <f t="shared" si="31"/>
        <v>0.70237547350161078</v>
      </c>
      <c r="AY25">
        <f t="shared" si="32"/>
        <v>5.1496455850597089E-2</v>
      </c>
      <c r="AZ25">
        <f t="shared" si="33"/>
        <v>-1</v>
      </c>
      <c r="BA25" t="s">
        <v>399</v>
      </c>
      <c r="BB25">
        <v>756.63</v>
      </c>
      <c r="BC25">
        <f t="shared" si="34"/>
        <v>1785.6</v>
      </c>
      <c r="BD25">
        <f t="shared" si="35"/>
        <v>0.91242215501792123</v>
      </c>
      <c r="BE25">
        <f t="shared" si="36"/>
        <v>3.3599381467824432</v>
      </c>
      <c r="BF25">
        <f t="shared" si="37"/>
        <v>0.64086294316407244</v>
      </c>
      <c r="BG25" t="e">
        <f t="shared" si="38"/>
        <v>#DIV/0!</v>
      </c>
      <c r="BH25">
        <f t="shared" si="39"/>
        <v>0.75614366906701869</v>
      </c>
      <c r="BI25">
        <f t="shared" si="40"/>
        <v>0.24385633093298131</v>
      </c>
      <c r="BJ25">
        <f t="shared" si="41"/>
        <v>250.00299999999999</v>
      </c>
      <c r="BK25">
        <f t="shared" si="42"/>
        <v>210.73692937095112</v>
      </c>
      <c r="BL25">
        <f t="shared" si="43"/>
        <v>0.84293760223257774</v>
      </c>
      <c r="BM25">
        <f t="shared" si="44"/>
        <v>0.19587520446515538</v>
      </c>
      <c r="BN25">
        <v>1599582496.0999999</v>
      </c>
      <c r="BO25">
        <v>386.81599999999997</v>
      </c>
      <c r="BP25">
        <v>400</v>
      </c>
      <c r="BQ25">
        <v>15.8919</v>
      </c>
      <c r="BR25">
        <v>12.417299999999999</v>
      </c>
      <c r="BS25">
        <v>386.28899999999999</v>
      </c>
      <c r="BT25">
        <v>16.138100000000001</v>
      </c>
      <c r="BU25">
        <v>500.02300000000002</v>
      </c>
      <c r="BV25">
        <v>102.15</v>
      </c>
      <c r="BW25">
        <v>0.100022</v>
      </c>
      <c r="BX25">
        <v>24.017900000000001</v>
      </c>
      <c r="BY25">
        <v>23.012599999999999</v>
      </c>
      <c r="BZ25">
        <v>999.9</v>
      </c>
      <c r="CA25">
        <v>0</v>
      </c>
      <c r="CB25">
        <v>0</v>
      </c>
      <c r="CC25">
        <v>9966.8799999999992</v>
      </c>
      <c r="CD25">
        <v>0</v>
      </c>
      <c r="CE25">
        <v>11.3065</v>
      </c>
      <c r="CF25">
        <v>-13.1837</v>
      </c>
      <c r="CG25">
        <v>393.06200000000001</v>
      </c>
      <c r="CH25">
        <v>405.029</v>
      </c>
      <c r="CI25">
        <v>3.4745599999999999</v>
      </c>
      <c r="CJ25">
        <v>400</v>
      </c>
      <c r="CK25">
        <v>12.417299999999999</v>
      </c>
      <c r="CL25">
        <v>1.6233500000000001</v>
      </c>
      <c r="CM25">
        <v>1.2684299999999999</v>
      </c>
      <c r="CN25">
        <v>14.1823</v>
      </c>
      <c r="CO25">
        <v>10.4298</v>
      </c>
      <c r="CP25">
        <v>250.00299999999999</v>
      </c>
      <c r="CQ25">
        <v>0.90006600000000003</v>
      </c>
      <c r="CR25">
        <v>9.9934499999999996E-2</v>
      </c>
      <c r="CS25">
        <v>0</v>
      </c>
      <c r="CT25">
        <v>911.74400000000003</v>
      </c>
      <c r="CU25">
        <v>4.9998100000000001</v>
      </c>
      <c r="CV25">
        <v>2320.9299999999998</v>
      </c>
      <c r="CW25">
        <v>2036.8</v>
      </c>
      <c r="CX25">
        <v>40.311999999999998</v>
      </c>
      <c r="CY25">
        <v>43.561999999999998</v>
      </c>
      <c r="CZ25">
        <v>42.311999999999998</v>
      </c>
      <c r="DA25">
        <v>42.686999999999998</v>
      </c>
      <c r="DB25">
        <v>42.686999999999998</v>
      </c>
      <c r="DC25">
        <v>220.52</v>
      </c>
      <c r="DD25">
        <v>24.48</v>
      </c>
      <c r="DE25">
        <v>0</v>
      </c>
      <c r="DF25">
        <v>126.200000047684</v>
      </c>
      <c r="DG25">
        <v>0</v>
      </c>
      <c r="DH25">
        <v>913.00900000000001</v>
      </c>
      <c r="DI25">
        <v>-9.0987350481245794</v>
      </c>
      <c r="DJ25">
        <v>-23.512478690234001</v>
      </c>
      <c r="DK25">
        <v>2323.4815384615399</v>
      </c>
      <c r="DL25">
        <v>15</v>
      </c>
      <c r="DM25">
        <v>1599582450.0999999</v>
      </c>
      <c r="DN25" t="s">
        <v>400</v>
      </c>
      <c r="DO25">
        <v>1599582441.0999999</v>
      </c>
      <c r="DP25">
        <v>1599582450.0999999</v>
      </c>
      <c r="DQ25">
        <v>10</v>
      </c>
      <c r="DR25">
        <v>6.0000000000000001E-3</v>
      </c>
      <c r="DS25">
        <v>8.3000000000000004E-2</v>
      </c>
      <c r="DT25">
        <v>0.52700000000000002</v>
      </c>
      <c r="DU25">
        <v>-0.246</v>
      </c>
      <c r="DV25">
        <v>400</v>
      </c>
      <c r="DW25">
        <v>13</v>
      </c>
      <c r="DX25">
        <v>0.04</v>
      </c>
      <c r="DY25">
        <v>0.02</v>
      </c>
      <c r="DZ25">
        <v>399.9898</v>
      </c>
      <c r="EA25">
        <v>4.0435272046109402E-2</v>
      </c>
      <c r="EB25">
        <v>2.55021567715355E-2</v>
      </c>
      <c r="EC25">
        <v>1</v>
      </c>
      <c r="ED25">
        <v>386.87430000000001</v>
      </c>
      <c r="EE25">
        <v>-0.40693214682922402</v>
      </c>
      <c r="EF25">
        <v>2.9954576723207501E-2</v>
      </c>
      <c r="EG25">
        <v>1</v>
      </c>
      <c r="EH25">
        <v>12.479335000000001</v>
      </c>
      <c r="EI25">
        <v>-0.49463414634147901</v>
      </c>
      <c r="EJ25">
        <v>4.9471752293607001E-2</v>
      </c>
      <c r="EK25">
        <v>1</v>
      </c>
      <c r="EL25">
        <v>15.9690125</v>
      </c>
      <c r="EM25">
        <v>-0.496839399624804</v>
      </c>
      <c r="EN25">
        <v>4.7896028997715598E-2</v>
      </c>
      <c r="EO25">
        <v>1</v>
      </c>
      <c r="EP25">
        <v>4</v>
      </c>
      <c r="EQ25">
        <v>4</v>
      </c>
      <c r="ER25" t="s">
        <v>361</v>
      </c>
      <c r="ES25">
        <v>2.9995500000000002</v>
      </c>
      <c r="ET25">
        <v>2.6942300000000001</v>
      </c>
      <c r="EU25">
        <v>9.9218100000000004E-2</v>
      </c>
      <c r="EV25">
        <v>0.10234</v>
      </c>
      <c r="EW25">
        <v>8.3448900000000006E-2</v>
      </c>
      <c r="EX25">
        <v>6.8384899999999998E-2</v>
      </c>
      <c r="EY25">
        <v>28505.1</v>
      </c>
      <c r="EZ25">
        <v>32186.9</v>
      </c>
      <c r="FA25">
        <v>27643.1</v>
      </c>
      <c r="FB25">
        <v>31036.2</v>
      </c>
      <c r="FC25">
        <v>35499.199999999997</v>
      </c>
      <c r="FD25">
        <v>39764.699999999997</v>
      </c>
      <c r="FE25">
        <v>40790.9</v>
      </c>
      <c r="FF25">
        <v>45683.5</v>
      </c>
      <c r="FG25">
        <v>1.9959</v>
      </c>
      <c r="FH25">
        <v>2.0359500000000001</v>
      </c>
      <c r="FI25">
        <v>2.4110099999999999E-2</v>
      </c>
      <c r="FJ25">
        <v>0</v>
      </c>
      <c r="FK25">
        <v>22.615600000000001</v>
      </c>
      <c r="FL25">
        <v>999.9</v>
      </c>
      <c r="FM25">
        <v>62.898000000000003</v>
      </c>
      <c r="FN25">
        <v>23.927</v>
      </c>
      <c r="FO25">
        <v>18.360299999999999</v>
      </c>
      <c r="FP25">
        <v>62.2973</v>
      </c>
      <c r="FQ25">
        <v>35.865400000000001</v>
      </c>
      <c r="FR25">
        <v>1</v>
      </c>
      <c r="FS25">
        <v>-0.11815000000000001</v>
      </c>
      <c r="FT25">
        <v>1.3800300000000001</v>
      </c>
      <c r="FU25">
        <v>20.221900000000002</v>
      </c>
      <c r="FV25">
        <v>5.2261300000000004</v>
      </c>
      <c r="FW25">
        <v>12.027900000000001</v>
      </c>
      <c r="FX25">
        <v>4.9607999999999999</v>
      </c>
      <c r="FY25">
        <v>3.3010700000000002</v>
      </c>
      <c r="FZ25">
        <v>9999</v>
      </c>
      <c r="GA25">
        <v>999.9</v>
      </c>
      <c r="GB25">
        <v>9999</v>
      </c>
      <c r="GC25">
        <v>8509</v>
      </c>
      <c r="GD25">
        <v>1.8794500000000001</v>
      </c>
      <c r="GE25">
        <v>1.8763700000000001</v>
      </c>
      <c r="GF25">
        <v>1.8785099999999999</v>
      </c>
      <c r="GG25">
        <v>1.8783399999999999</v>
      </c>
      <c r="GH25">
        <v>1.8797900000000001</v>
      </c>
      <c r="GI25">
        <v>1.8727100000000001</v>
      </c>
      <c r="GJ25">
        <v>1.8803700000000001</v>
      </c>
      <c r="GK25">
        <v>1.87452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0.52700000000000002</v>
      </c>
      <c r="GZ25">
        <v>-0.2462</v>
      </c>
      <c r="HA25">
        <v>0.52694999999994296</v>
      </c>
      <c r="HB25">
        <v>0</v>
      </c>
      <c r="HC25">
        <v>0</v>
      </c>
      <c r="HD25">
        <v>0</v>
      </c>
      <c r="HE25">
        <v>-0.24626000000000101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0.9</v>
      </c>
      <c r="HN25">
        <v>0.8</v>
      </c>
      <c r="HO25">
        <v>2</v>
      </c>
      <c r="HP25">
        <v>511.55900000000003</v>
      </c>
      <c r="HQ25">
        <v>521.48800000000006</v>
      </c>
      <c r="HR25">
        <v>21.4511</v>
      </c>
      <c r="HS25">
        <v>25.971499999999999</v>
      </c>
      <c r="HT25">
        <v>30.0001</v>
      </c>
      <c r="HU25">
        <v>25.9314</v>
      </c>
      <c r="HV25">
        <v>25.9392</v>
      </c>
      <c r="HW25">
        <v>20.2776</v>
      </c>
      <c r="HX25">
        <v>58.494399999999999</v>
      </c>
      <c r="HY25">
        <v>14.6898</v>
      </c>
      <c r="HZ25">
        <v>21.440799999999999</v>
      </c>
      <c r="IA25">
        <v>400</v>
      </c>
      <c r="IB25">
        <v>12.347799999999999</v>
      </c>
      <c r="IC25">
        <v>105.071</v>
      </c>
      <c r="ID25">
        <v>102.04600000000001</v>
      </c>
    </row>
    <row r="26" spans="1:238" x14ac:dyDescent="0.35">
      <c r="A26">
        <v>9</v>
      </c>
      <c r="B26">
        <v>1599582600.0999999</v>
      </c>
      <c r="C26">
        <v>2228</v>
      </c>
      <c r="D26" t="s">
        <v>401</v>
      </c>
      <c r="E26" t="s">
        <v>402</v>
      </c>
      <c r="F26">
        <v>1599582600.0999999</v>
      </c>
      <c r="G26">
        <f t="shared" si="0"/>
        <v>2.8417015531864848E-3</v>
      </c>
      <c r="H26">
        <f t="shared" si="1"/>
        <v>5.9579931477997183</v>
      </c>
      <c r="I26">
        <f t="shared" si="2"/>
        <v>391.48899345555418</v>
      </c>
      <c r="J26">
        <f t="shared" si="3"/>
        <v>344.53406559667576</v>
      </c>
      <c r="K26">
        <f t="shared" si="4"/>
        <v>35.227565302643541</v>
      </c>
      <c r="L26">
        <f t="shared" si="5"/>
        <v>40.028564543647228</v>
      </c>
      <c r="M26">
        <f t="shared" si="6"/>
        <v>0.25102695616819254</v>
      </c>
      <c r="N26">
        <f t="shared" si="7"/>
        <v>2.2942810124948751</v>
      </c>
      <c r="O26">
        <f t="shared" si="8"/>
        <v>0.23670538318206186</v>
      </c>
      <c r="P26">
        <f t="shared" si="9"/>
        <v>0.14915946849911538</v>
      </c>
      <c r="Q26">
        <f t="shared" si="10"/>
        <v>24.759206843391421</v>
      </c>
      <c r="R26">
        <f t="shared" si="11"/>
        <v>23.300922886323068</v>
      </c>
      <c r="S26">
        <f t="shared" si="12"/>
        <v>23.002600000000001</v>
      </c>
      <c r="T26">
        <f t="shared" si="13"/>
        <v>2.8201654865238988</v>
      </c>
      <c r="U26">
        <f t="shared" si="14"/>
        <v>53.918927253993807</v>
      </c>
      <c r="V26">
        <f t="shared" si="15"/>
        <v>1.6193159854929002</v>
      </c>
      <c r="W26">
        <f t="shared" si="16"/>
        <v>3.0032422156042737</v>
      </c>
      <c r="X26">
        <f t="shared" si="17"/>
        <v>1.2008495010309985</v>
      </c>
      <c r="Y26">
        <f t="shared" si="18"/>
        <v>-125.31903849552398</v>
      </c>
      <c r="Z26">
        <f t="shared" si="19"/>
        <v>129.04502368066903</v>
      </c>
      <c r="AA26">
        <f t="shared" si="20"/>
        <v>11.721625748234503</v>
      </c>
      <c r="AB26">
        <f t="shared" si="21"/>
        <v>40.206817776770976</v>
      </c>
      <c r="AC26">
        <v>10</v>
      </c>
      <c r="AD26">
        <v>2</v>
      </c>
      <c r="AE26">
        <f t="shared" si="22"/>
        <v>1.000366530681174</v>
      </c>
      <c r="AF26">
        <f t="shared" si="23"/>
        <v>3.6653068117398213E-2</v>
      </c>
      <c r="AG26">
        <f t="shared" si="24"/>
        <v>54585.691297479352</v>
      </c>
      <c r="AH26" t="s">
        <v>360</v>
      </c>
      <c r="AI26">
        <v>10207.1</v>
      </c>
      <c r="AJ26">
        <v>0</v>
      </c>
      <c r="AK26">
        <v>0</v>
      </c>
      <c r="AL26">
        <f t="shared" si="25"/>
        <v>0</v>
      </c>
      <c r="AM26" t="e">
        <f t="shared" si="26"/>
        <v>#DIV/0!</v>
      </c>
      <c r="AN26">
        <v>-1</v>
      </c>
      <c r="AO26" t="s">
        <v>403</v>
      </c>
      <c r="AP26">
        <v>10243.4</v>
      </c>
      <c r="AQ26">
        <v>855.23659999999995</v>
      </c>
      <c r="AR26">
        <v>2619.54</v>
      </c>
      <c r="AS26">
        <f t="shared" si="27"/>
        <v>0.67351649526252699</v>
      </c>
      <c r="AT26">
        <v>0.5</v>
      </c>
      <c r="AU26">
        <f t="shared" si="28"/>
        <v>126.45484316596549</v>
      </c>
      <c r="AV26">
        <f t="shared" si="29"/>
        <v>5.9579931477997183</v>
      </c>
      <c r="AW26">
        <f t="shared" si="30"/>
        <v>42.584711389056793</v>
      </c>
      <c r="AX26">
        <f t="shared" si="31"/>
        <v>0.710357543690877</v>
      </c>
      <c r="AY26">
        <f t="shared" si="32"/>
        <v>5.5023540210853844E-2</v>
      </c>
      <c r="AZ26">
        <f t="shared" si="33"/>
        <v>-1</v>
      </c>
      <c r="BA26" t="s">
        <v>404</v>
      </c>
      <c r="BB26">
        <v>758.73</v>
      </c>
      <c r="BC26">
        <f t="shared" si="34"/>
        <v>1860.81</v>
      </c>
      <c r="BD26">
        <f t="shared" si="35"/>
        <v>0.94813731654494549</v>
      </c>
      <c r="BE26">
        <f t="shared" si="36"/>
        <v>3.4525325214503182</v>
      </c>
      <c r="BF26">
        <f t="shared" si="37"/>
        <v>0.67351649526252699</v>
      </c>
      <c r="BG26" t="e">
        <f t="shared" si="38"/>
        <v>#DIV/0!</v>
      </c>
      <c r="BH26">
        <f t="shared" si="39"/>
        <v>0.84114761480290556</v>
      </c>
      <c r="BI26">
        <f t="shared" si="40"/>
        <v>0.15885238519709444</v>
      </c>
      <c r="BJ26">
        <f t="shared" si="41"/>
        <v>150.024</v>
      </c>
      <c r="BK26">
        <f t="shared" si="42"/>
        <v>126.45484316596549</v>
      </c>
      <c r="BL26">
        <f t="shared" si="43"/>
        <v>0.84289742418523361</v>
      </c>
      <c r="BM26">
        <f t="shared" si="44"/>
        <v>0.19579484837046718</v>
      </c>
      <c r="BN26">
        <v>1599582600.0999999</v>
      </c>
      <c r="BO26">
        <v>391.48899999999998</v>
      </c>
      <c r="BP26">
        <v>399.971</v>
      </c>
      <c r="BQ26">
        <v>15.837300000000001</v>
      </c>
      <c r="BR26">
        <v>12.4825</v>
      </c>
      <c r="BS26">
        <v>390.97800000000001</v>
      </c>
      <c r="BT26">
        <v>16.0915</v>
      </c>
      <c r="BU26">
        <v>499.99799999999999</v>
      </c>
      <c r="BV26">
        <v>102.14700000000001</v>
      </c>
      <c r="BW26">
        <v>9.9973000000000006E-2</v>
      </c>
      <c r="BX26">
        <v>24.0459</v>
      </c>
      <c r="BY26">
        <v>23.002600000000001</v>
      </c>
      <c r="BZ26">
        <v>999.9</v>
      </c>
      <c r="CA26">
        <v>0</v>
      </c>
      <c r="CB26">
        <v>0</v>
      </c>
      <c r="CC26">
        <v>10006.9</v>
      </c>
      <c r="CD26">
        <v>0</v>
      </c>
      <c r="CE26">
        <v>11.3896</v>
      </c>
      <c r="CF26">
        <v>-8.4816599999999998</v>
      </c>
      <c r="CG26">
        <v>397.78899999999999</v>
      </c>
      <c r="CH26">
        <v>405.02600000000001</v>
      </c>
      <c r="CI26">
        <v>3.3547699999999998</v>
      </c>
      <c r="CJ26">
        <v>399.971</v>
      </c>
      <c r="CK26">
        <v>12.4825</v>
      </c>
      <c r="CL26">
        <v>1.6177299999999999</v>
      </c>
      <c r="CM26">
        <v>1.27505</v>
      </c>
      <c r="CN26">
        <v>14.1288</v>
      </c>
      <c r="CO26">
        <v>10.507999999999999</v>
      </c>
      <c r="CP26">
        <v>150.024</v>
      </c>
      <c r="CQ26">
        <v>0.90010199999999996</v>
      </c>
      <c r="CR26">
        <v>9.98975E-2</v>
      </c>
      <c r="CS26">
        <v>0</v>
      </c>
      <c r="CT26">
        <v>854.625</v>
      </c>
      <c r="CU26">
        <v>4.9998100000000001</v>
      </c>
      <c r="CV26">
        <v>1322.64</v>
      </c>
      <c r="CW26">
        <v>1205.6500000000001</v>
      </c>
      <c r="CX26">
        <v>39.875</v>
      </c>
      <c r="CY26">
        <v>43.311999999999998</v>
      </c>
      <c r="CZ26">
        <v>41.936999999999998</v>
      </c>
      <c r="DA26">
        <v>42.436999999999998</v>
      </c>
      <c r="DB26">
        <v>42.375</v>
      </c>
      <c r="DC26">
        <v>130.54</v>
      </c>
      <c r="DD26">
        <v>14.49</v>
      </c>
      <c r="DE26">
        <v>0</v>
      </c>
      <c r="DF26">
        <v>103.5</v>
      </c>
      <c r="DG26">
        <v>0</v>
      </c>
      <c r="DH26">
        <v>855.23659999999995</v>
      </c>
      <c r="DI26">
        <v>-4.3689999889082598</v>
      </c>
      <c r="DJ26">
        <v>-6.9807691797864999</v>
      </c>
      <c r="DK26">
        <v>1323.2976000000001</v>
      </c>
      <c r="DL26">
        <v>15</v>
      </c>
      <c r="DM26">
        <v>1599582555.5999999</v>
      </c>
      <c r="DN26" t="s">
        <v>405</v>
      </c>
      <c r="DO26">
        <v>1599582543.5999999</v>
      </c>
      <c r="DP26">
        <v>1599582555.5999999</v>
      </c>
      <c r="DQ26">
        <v>11</v>
      </c>
      <c r="DR26">
        <v>-1.6E-2</v>
      </c>
      <c r="DS26">
        <v>-8.0000000000000002E-3</v>
      </c>
      <c r="DT26">
        <v>0.51100000000000001</v>
      </c>
      <c r="DU26">
        <v>-0.254</v>
      </c>
      <c r="DV26">
        <v>400</v>
      </c>
      <c r="DW26">
        <v>12</v>
      </c>
      <c r="DX26">
        <v>0.19</v>
      </c>
      <c r="DY26">
        <v>0.02</v>
      </c>
      <c r="DZ26">
        <v>399.98545000000001</v>
      </c>
      <c r="EA26">
        <v>-8.67917448407685E-2</v>
      </c>
      <c r="EB26">
        <v>3.0094808522402101E-2</v>
      </c>
      <c r="EC26">
        <v>1</v>
      </c>
      <c r="ED26">
        <v>391.54056666666702</v>
      </c>
      <c r="EE26">
        <v>-0.31456284760910602</v>
      </c>
      <c r="EF26">
        <v>2.4558343230403599E-2</v>
      </c>
      <c r="EG26">
        <v>1</v>
      </c>
      <c r="EH26">
        <v>12.5460025</v>
      </c>
      <c r="EI26">
        <v>-0.47691444652910597</v>
      </c>
      <c r="EJ26">
        <v>4.6563899576281202E-2</v>
      </c>
      <c r="EK26">
        <v>1</v>
      </c>
      <c r="EL26">
        <v>15.8929025</v>
      </c>
      <c r="EM26">
        <v>-0.30300900562851202</v>
      </c>
      <c r="EN26">
        <v>2.92375570756177E-2</v>
      </c>
      <c r="EO26">
        <v>1</v>
      </c>
      <c r="EP26">
        <v>4</v>
      </c>
      <c r="EQ26">
        <v>4</v>
      </c>
      <c r="ER26" t="s">
        <v>361</v>
      </c>
      <c r="ES26">
        <v>2.9994800000000001</v>
      </c>
      <c r="ET26">
        <v>2.6941799999999998</v>
      </c>
      <c r="EU26">
        <v>0.10014000000000001</v>
      </c>
      <c r="EV26">
        <v>0.102323</v>
      </c>
      <c r="EW26">
        <v>8.3261699999999994E-2</v>
      </c>
      <c r="EX26">
        <v>6.8646799999999994E-2</v>
      </c>
      <c r="EY26">
        <v>28473.5</v>
      </c>
      <c r="EZ26">
        <v>32184.1</v>
      </c>
      <c r="FA26">
        <v>27640.9</v>
      </c>
      <c r="FB26">
        <v>31033.1</v>
      </c>
      <c r="FC26">
        <v>35504.300000000003</v>
      </c>
      <c r="FD26">
        <v>39750.199999999997</v>
      </c>
      <c r="FE26">
        <v>40788.5</v>
      </c>
      <c r="FF26">
        <v>45679.8</v>
      </c>
      <c r="FG26">
        <v>1.9956799999999999</v>
      </c>
      <c r="FH26">
        <v>2.0347200000000001</v>
      </c>
      <c r="FI26">
        <v>1.9684400000000001E-2</v>
      </c>
      <c r="FJ26">
        <v>0</v>
      </c>
      <c r="FK26">
        <v>22.6785</v>
      </c>
      <c r="FL26">
        <v>999.9</v>
      </c>
      <c r="FM26">
        <v>62.343000000000004</v>
      </c>
      <c r="FN26">
        <v>24.077999999999999</v>
      </c>
      <c r="FO26">
        <v>18.366599999999998</v>
      </c>
      <c r="FP26">
        <v>62.097299999999997</v>
      </c>
      <c r="FQ26">
        <v>35.861400000000003</v>
      </c>
      <c r="FR26">
        <v>1</v>
      </c>
      <c r="FS26">
        <v>-0.116204</v>
      </c>
      <c r="FT26">
        <v>1.1371</v>
      </c>
      <c r="FU26">
        <v>20.224299999999999</v>
      </c>
      <c r="FV26">
        <v>5.2264200000000001</v>
      </c>
      <c r="FW26">
        <v>12.027900000000001</v>
      </c>
      <c r="FX26">
        <v>4.9608999999999996</v>
      </c>
      <c r="FY26">
        <v>3.30105</v>
      </c>
      <c r="FZ26">
        <v>9999</v>
      </c>
      <c r="GA26">
        <v>999.9</v>
      </c>
      <c r="GB26">
        <v>9999</v>
      </c>
      <c r="GC26">
        <v>8511.2000000000007</v>
      </c>
      <c r="GD26">
        <v>1.8795200000000001</v>
      </c>
      <c r="GE26">
        <v>1.8763700000000001</v>
      </c>
      <c r="GF26">
        <v>1.8785099999999999</v>
      </c>
      <c r="GG26">
        <v>1.87835</v>
      </c>
      <c r="GH26">
        <v>1.87984</v>
      </c>
      <c r="GI26">
        <v>1.8727100000000001</v>
      </c>
      <c r="GJ26">
        <v>1.8804000000000001</v>
      </c>
      <c r="GK26">
        <v>1.87453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0.51100000000000001</v>
      </c>
      <c r="GZ26">
        <v>-0.25419999999999998</v>
      </c>
      <c r="HA26">
        <v>0.51129999999989195</v>
      </c>
      <c r="HB26">
        <v>0</v>
      </c>
      <c r="HC26">
        <v>0</v>
      </c>
      <c r="HD26">
        <v>0</v>
      </c>
      <c r="HE26">
        <v>-0.25423499999999999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0.9</v>
      </c>
      <c r="HN26">
        <v>0.7</v>
      </c>
      <c r="HO26">
        <v>2</v>
      </c>
      <c r="HP26">
        <v>511.76</v>
      </c>
      <c r="HQ26">
        <v>520.99300000000005</v>
      </c>
      <c r="HR26">
        <v>21.719100000000001</v>
      </c>
      <c r="HS26">
        <v>26.004200000000001</v>
      </c>
      <c r="HT26">
        <v>30.0002</v>
      </c>
      <c r="HU26">
        <v>25.9681</v>
      </c>
      <c r="HV26">
        <v>25.974499999999999</v>
      </c>
      <c r="HW26">
        <v>20.288499999999999</v>
      </c>
      <c r="HX26">
        <v>58.090299999999999</v>
      </c>
      <c r="HY26">
        <v>12.813800000000001</v>
      </c>
      <c r="HZ26">
        <v>21.715199999999999</v>
      </c>
      <c r="IA26">
        <v>400</v>
      </c>
      <c r="IB26">
        <v>12.4049</v>
      </c>
      <c r="IC26">
        <v>105.06399999999999</v>
      </c>
      <c r="ID26">
        <v>102.03700000000001</v>
      </c>
    </row>
    <row r="27" spans="1:238" x14ac:dyDescent="0.35">
      <c r="A27">
        <v>10</v>
      </c>
      <c r="B27">
        <v>1599582666.0999999</v>
      </c>
      <c r="C27">
        <v>2294</v>
      </c>
      <c r="D27" t="s">
        <v>406</v>
      </c>
      <c r="E27" t="s">
        <v>407</v>
      </c>
      <c r="F27">
        <v>1599582666.0999999</v>
      </c>
      <c r="G27">
        <f t="shared" si="0"/>
        <v>2.6775816461081575E-3</v>
      </c>
      <c r="H27">
        <f t="shared" si="1"/>
        <v>3.6302000365877558</v>
      </c>
      <c r="I27">
        <f t="shared" si="2"/>
        <v>394.34799599620408</v>
      </c>
      <c r="J27">
        <f t="shared" si="3"/>
        <v>361.38320927345001</v>
      </c>
      <c r="K27">
        <f t="shared" si="4"/>
        <v>36.949623088129968</v>
      </c>
      <c r="L27">
        <f t="shared" si="5"/>
        <v>40.320107419804323</v>
      </c>
      <c r="M27">
        <f t="shared" si="6"/>
        <v>0.23631875990766688</v>
      </c>
      <c r="N27">
        <f t="shared" si="7"/>
        <v>2.29105796765473</v>
      </c>
      <c r="O27">
        <f t="shared" si="8"/>
        <v>0.22356368545424196</v>
      </c>
      <c r="P27">
        <f t="shared" si="9"/>
        <v>0.14081589782269791</v>
      </c>
      <c r="Q27">
        <f t="shared" si="10"/>
        <v>16.492072476745861</v>
      </c>
      <c r="R27">
        <f t="shared" si="11"/>
        <v>23.293927407328756</v>
      </c>
      <c r="S27">
        <f t="shared" si="12"/>
        <v>22.9907</v>
      </c>
      <c r="T27">
        <f t="shared" si="13"/>
        <v>2.8181349177948958</v>
      </c>
      <c r="U27">
        <f t="shared" si="14"/>
        <v>53.941297091760191</v>
      </c>
      <c r="V27">
        <f t="shared" si="15"/>
        <v>1.6201434586424099</v>
      </c>
      <c r="W27">
        <f t="shared" si="16"/>
        <v>3.0035307751060647</v>
      </c>
      <c r="X27">
        <f t="shared" si="17"/>
        <v>1.1979914591524858</v>
      </c>
      <c r="Y27">
        <f t="shared" si="18"/>
        <v>-118.08135059336975</v>
      </c>
      <c r="Z27">
        <f t="shared" si="19"/>
        <v>130.53119852644676</v>
      </c>
      <c r="AA27">
        <f t="shared" si="20"/>
        <v>11.872682519072789</v>
      </c>
      <c r="AB27">
        <f t="shared" si="21"/>
        <v>40.814602928895653</v>
      </c>
      <c r="AC27">
        <v>10</v>
      </c>
      <c r="AD27">
        <v>2</v>
      </c>
      <c r="AE27">
        <f t="shared" si="22"/>
        <v>1.0003672671020836</v>
      </c>
      <c r="AF27">
        <f t="shared" si="23"/>
        <v>3.6726710208356828E-2</v>
      </c>
      <c r="AG27">
        <f t="shared" si="24"/>
        <v>54476.279602867959</v>
      </c>
      <c r="AH27" t="s">
        <v>360</v>
      </c>
      <c r="AI27">
        <v>10207.1</v>
      </c>
      <c r="AJ27">
        <v>0</v>
      </c>
      <c r="AK27">
        <v>0</v>
      </c>
      <c r="AL27">
        <f t="shared" si="25"/>
        <v>0</v>
      </c>
      <c r="AM27" t="e">
        <f t="shared" si="26"/>
        <v>#DIV/0!</v>
      </c>
      <c r="AN27">
        <v>-1</v>
      </c>
      <c r="AO27" t="s">
        <v>408</v>
      </c>
      <c r="AP27">
        <v>10238.9</v>
      </c>
      <c r="AQ27">
        <v>819.55292307692298</v>
      </c>
      <c r="AR27">
        <v>2662.23</v>
      </c>
      <c r="AS27">
        <f t="shared" si="27"/>
        <v>0.69215547752188089</v>
      </c>
      <c r="AT27">
        <v>0.5</v>
      </c>
      <c r="AU27">
        <f t="shared" si="28"/>
        <v>84.271964864957738</v>
      </c>
      <c r="AV27">
        <f t="shared" si="29"/>
        <v>3.6302000365877558</v>
      </c>
      <c r="AW27">
        <f t="shared" si="30"/>
        <v>29.164651041405996</v>
      </c>
      <c r="AX27">
        <f t="shared" si="31"/>
        <v>0.71734222813205473</v>
      </c>
      <c r="AY27">
        <f t="shared" si="32"/>
        <v>5.4943539574607701E-2</v>
      </c>
      <c r="AZ27">
        <f t="shared" si="33"/>
        <v>-1</v>
      </c>
      <c r="BA27" t="s">
        <v>409</v>
      </c>
      <c r="BB27">
        <v>752.5</v>
      </c>
      <c r="BC27">
        <f t="shared" si="34"/>
        <v>1909.73</v>
      </c>
      <c r="BD27">
        <f t="shared" si="35"/>
        <v>0.96488879418717677</v>
      </c>
      <c r="BE27">
        <f t="shared" si="36"/>
        <v>3.5378471760797341</v>
      </c>
      <c r="BF27">
        <f t="shared" si="37"/>
        <v>0.69215547752188089</v>
      </c>
      <c r="BG27" t="e">
        <f t="shared" si="38"/>
        <v>#DIV/0!</v>
      </c>
      <c r="BH27">
        <f t="shared" si="39"/>
        <v>0.88594500389293473</v>
      </c>
      <c r="BI27">
        <f t="shared" si="40"/>
        <v>0.11405499610706527</v>
      </c>
      <c r="BJ27">
        <f t="shared" si="41"/>
        <v>99.984499999999997</v>
      </c>
      <c r="BK27">
        <f t="shared" si="42"/>
        <v>84.271964864957738</v>
      </c>
      <c r="BL27">
        <f t="shared" si="43"/>
        <v>0.84285029044459625</v>
      </c>
      <c r="BM27">
        <f t="shared" si="44"/>
        <v>0.19570058088919262</v>
      </c>
      <c r="BN27">
        <v>1599582666.0999999</v>
      </c>
      <c r="BO27">
        <v>394.34800000000001</v>
      </c>
      <c r="BP27">
        <v>399.96899999999999</v>
      </c>
      <c r="BQ27">
        <v>15.845700000000001</v>
      </c>
      <c r="BR27">
        <v>12.6851</v>
      </c>
      <c r="BS27">
        <v>393.839</v>
      </c>
      <c r="BT27">
        <v>16.099900000000002</v>
      </c>
      <c r="BU27">
        <v>500.06400000000002</v>
      </c>
      <c r="BV27">
        <v>102.145</v>
      </c>
      <c r="BW27">
        <v>9.9991300000000005E-2</v>
      </c>
      <c r="BX27">
        <v>24.047499999999999</v>
      </c>
      <c r="BY27">
        <v>22.9907</v>
      </c>
      <c r="BZ27">
        <v>999.9</v>
      </c>
      <c r="CA27">
        <v>0</v>
      </c>
      <c r="CB27">
        <v>0</v>
      </c>
      <c r="CC27">
        <v>9986.25</v>
      </c>
      <c r="CD27">
        <v>0</v>
      </c>
      <c r="CE27">
        <v>11.542</v>
      </c>
      <c r="CF27">
        <v>-5.6190199999999999</v>
      </c>
      <c r="CG27">
        <v>400.7</v>
      </c>
      <c r="CH27">
        <v>405.108</v>
      </c>
      <c r="CI27">
        <v>3.1606299999999998</v>
      </c>
      <c r="CJ27">
        <v>399.96899999999999</v>
      </c>
      <c r="CK27">
        <v>12.6851</v>
      </c>
      <c r="CL27">
        <v>1.61856</v>
      </c>
      <c r="CM27">
        <v>1.29572</v>
      </c>
      <c r="CN27">
        <v>14.136699999999999</v>
      </c>
      <c r="CO27">
        <v>10.7493</v>
      </c>
      <c r="CP27">
        <v>99.984499999999997</v>
      </c>
      <c r="CQ27">
        <v>0.89999399999999996</v>
      </c>
      <c r="CR27">
        <v>0.100006</v>
      </c>
      <c r="CS27">
        <v>0</v>
      </c>
      <c r="CT27">
        <v>821.06500000000005</v>
      </c>
      <c r="CU27">
        <v>4.9998100000000001</v>
      </c>
      <c r="CV27">
        <v>859.91200000000003</v>
      </c>
      <c r="CW27">
        <v>789.62400000000002</v>
      </c>
      <c r="CX27">
        <v>39.686999999999998</v>
      </c>
      <c r="CY27">
        <v>43.125</v>
      </c>
      <c r="CZ27">
        <v>41.75</v>
      </c>
      <c r="DA27">
        <v>42.311999999999998</v>
      </c>
      <c r="DB27">
        <v>42.25</v>
      </c>
      <c r="DC27">
        <v>85.49</v>
      </c>
      <c r="DD27">
        <v>9.5</v>
      </c>
      <c r="DE27">
        <v>0</v>
      </c>
      <c r="DF27">
        <v>65.5</v>
      </c>
      <c r="DG27">
        <v>0</v>
      </c>
      <c r="DH27">
        <v>819.55292307692298</v>
      </c>
      <c r="DI27">
        <v>11.6810256434916</v>
      </c>
      <c r="DJ27">
        <v>8.4869401253490597</v>
      </c>
      <c r="DK27">
        <v>859.06403846153898</v>
      </c>
      <c r="DL27">
        <v>15</v>
      </c>
      <c r="DM27">
        <v>1599582683.0999999</v>
      </c>
      <c r="DN27" t="s">
        <v>410</v>
      </c>
      <c r="DO27">
        <v>1599582683.0999999</v>
      </c>
      <c r="DP27">
        <v>1599582555.5999999</v>
      </c>
      <c r="DQ27">
        <v>12</v>
      </c>
      <c r="DR27">
        <v>-2E-3</v>
      </c>
      <c r="DS27">
        <v>-8.0000000000000002E-3</v>
      </c>
      <c r="DT27">
        <v>0.50900000000000001</v>
      </c>
      <c r="DU27">
        <v>-0.254</v>
      </c>
      <c r="DV27">
        <v>400</v>
      </c>
      <c r="DW27">
        <v>12</v>
      </c>
      <c r="DX27">
        <v>0.09</v>
      </c>
      <c r="DY27">
        <v>0.02</v>
      </c>
      <c r="DZ27">
        <v>399.99695000000003</v>
      </c>
      <c r="EA27">
        <v>9.8634146340913997E-2</v>
      </c>
      <c r="EB27">
        <v>2.0855394985468002E-2</v>
      </c>
      <c r="EC27">
        <v>1</v>
      </c>
      <c r="ED27">
        <v>394.35613333333299</v>
      </c>
      <c r="EE27">
        <v>0.11644938820950999</v>
      </c>
      <c r="EF27">
        <v>1.123605308322E-2</v>
      </c>
      <c r="EG27">
        <v>1</v>
      </c>
      <c r="EH27">
        <v>12.674782499999999</v>
      </c>
      <c r="EI27">
        <v>0.11920187617258</v>
      </c>
      <c r="EJ27">
        <v>1.5013825087231999E-2</v>
      </c>
      <c r="EK27">
        <v>1</v>
      </c>
      <c r="EL27">
        <v>15.822312500000001</v>
      </c>
      <c r="EM27">
        <v>0.20845666041271799</v>
      </c>
      <c r="EN27">
        <v>2.05756189153571E-2</v>
      </c>
      <c r="EO27">
        <v>1</v>
      </c>
      <c r="EP27">
        <v>4</v>
      </c>
      <c r="EQ27">
        <v>4</v>
      </c>
      <c r="ER27" t="s">
        <v>361</v>
      </c>
      <c r="ES27">
        <v>2.9996299999999998</v>
      </c>
      <c r="ET27">
        <v>2.6941999999999999</v>
      </c>
      <c r="EU27">
        <v>0.1007</v>
      </c>
      <c r="EV27">
        <v>0.10231700000000001</v>
      </c>
      <c r="EW27">
        <v>8.32875E-2</v>
      </c>
      <c r="EX27">
        <v>6.9475800000000004E-2</v>
      </c>
      <c r="EY27">
        <v>28454.799999999999</v>
      </c>
      <c r="EZ27">
        <v>32181.599999999999</v>
      </c>
      <c r="FA27">
        <v>27640</v>
      </c>
      <c r="FB27">
        <v>31030.6</v>
      </c>
      <c r="FC27">
        <v>35502.800000000003</v>
      </c>
      <c r="FD27">
        <v>39711.599999999999</v>
      </c>
      <c r="FE27">
        <v>40788</v>
      </c>
      <c r="FF27">
        <v>45676.2</v>
      </c>
      <c r="FG27">
        <v>1.9952700000000001</v>
      </c>
      <c r="FH27">
        <v>2.0338500000000002</v>
      </c>
      <c r="FI27">
        <v>1.6696800000000001E-2</v>
      </c>
      <c r="FJ27">
        <v>0</v>
      </c>
      <c r="FK27">
        <v>22.715800000000002</v>
      </c>
      <c r="FL27">
        <v>999.9</v>
      </c>
      <c r="FM27">
        <v>61.982999999999997</v>
      </c>
      <c r="FN27">
        <v>24.158999999999999</v>
      </c>
      <c r="FO27">
        <v>18.347999999999999</v>
      </c>
      <c r="FP27">
        <v>61.917299999999997</v>
      </c>
      <c r="FQ27">
        <v>35.7532</v>
      </c>
      <c r="FR27">
        <v>1</v>
      </c>
      <c r="FS27">
        <v>-0.11421199999999999</v>
      </c>
      <c r="FT27">
        <v>1.2202999999999999</v>
      </c>
      <c r="FU27">
        <v>20.224299999999999</v>
      </c>
      <c r="FV27">
        <v>5.2264200000000001</v>
      </c>
      <c r="FW27">
        <v>12.027900000000001</v>
      </c>
      <c r="FX27">
        <v>4.9602000000000004</v>
      </c>
      <c r="FY27">
        <v>3.3011499999999998</v>
      </c>
      <c r="FZ27">
        <v>9999</v>
      </c>
      <c r="GA27">
        <v>999.9</v>
      </c>
      <c r="GB27">
        <v>9999</v>
      </c>
      <c r="GC27">
        <v>8512.7999999999993</v>
      </c>
      <c r="GD27">
        <v>1.87948</v>
      </c>
      <c r="GE27">
        <v>1.8763700000000001</v>
      </c>
      <c r="GF27">
        <v>1.8785099999999999</v>
      </c>
      <c r="GG27">
        <v>1.87832</v>
      </c>
      <c r="GH27">
        <v>1.8797900000000001</v>
      </c>
      <c r="GI27">
        <v>1.8727100000000001</v>
      </c>
      <c r="GJ27">
        <v>1.8803700000000001</v>
      </c>
      <c r="GK27">
        <v>1.87452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0.50900000000000001</v>
      </c>
      <c r="GZ27">
        <v>-0.25419999999999998</v>
      </c>
      <c r="HA27">
        <v>0.51129999999989195</v>
      </c>
      <c r="HB27">
        <v>0</v>
      </c>
      <c r="HC27">
        <v>0</v>
      </c>
      <c r="HD27">
        <v>0</v>
      </c>
      <c r="HE27">
        <v>-0.25423499999999999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2</v>
      </c>
      <c r="HN27">
        <v>1.8</v>
      </c>
      <c r="HO27">
        <v>2</v>
      </c>
      <c r="HP27">
        <v>511.70499999999998</v>
      </c>
      <c r="HQ27">
        <v>520.6</v>
      </c>
      <c r="HR27">
        <v>21.6281</v>
      </c>
      <c r="HS27">
        <v>26.0261</v>
      </c>
      <c r="HT27">
        <v>30.000499999999999</v>
      </c>
      <c r="HU27">
        <v>25.990500000000001</v>
      </c>
      <c r="HV27">
        <v>25.995699999999999</v>
      </c>
      <c r="HW27">
        <v>20.3019</v>
      </c>
      <c r="HX27">
        <v>55.6982</v>
      </c>
      <c r="HY27">
        <v>11.694699999999999</v>
      </c>
      <c r="HZ27">
        <v>21.625499999999999</v>
      </c>
      <c r="IA27">
        <v>400</v>
      </c>
      <c r="IB27">
        <v>12.6869</v>
      </c>
      <c r="IC27">
        <v>105.062</v>
      </c>
      <c r="ID27">
        <v>102.029</v>
      </c>
    </row>
    <row r="28" spans="1:238" x14ac:dyDescent="0.35">
      <c r="A28">
        <v>11</v>
      </c>
      <c r="B28">
        <v>1599582804.0999999</v>
      </c>
      <c r="C28">
        <v>2432</v>
      </c>
      <c r="D28" t="s">
        <v>411</v>
      </c>
      <c r="E28" t="s">
        <v>412</v>
      </c>
      <c r="F28">
        <v>1599582804.0999999</v>
      </c>
      <c r="G28">
        <f t="shared" si="0"/>
        <v>1.6146843947281261E-4</v>
      </c>
      <c r="H28">
        <f t="shared" si="1"/>
        <v>1.528720376573462</v>
      </c>
      <c r="I28">
        <f t="shared" si="2"/>
        <v>398.06699831608455</v>
      </c>
      <c r="J28">
        <f t="shared" si="3"/>
        <v>310.72157431017371</v>
      </c>
      <c r="K28">
        <f t="shared" si="4"/>
        <v>31.769716086150563</v>
      </c>
      <c r="L28">
        <f t="shared" si="5"/>
        <v>40.700345792996025</v>
      </c>
      <c r="M28">
        <f t="shared" si="6"/>
        <v>2.9227638616543324E-2</v>
      </c>
      <c r="N28">
        <f t="shared" si="7"/>
        <v>2.2912513552758114</v>
      </c>
      <c r="O28">
        <f t="shared" si="8"/>
        <v>2.9022081674532622E-2</v>
      </c>
      <c r="P28">
        <f t="shared" si="9"/>
        <v>1.8157148894659889E-2</v>
      </c>
      <c r="Q28">
        <f t="shared" si="10"/>
        <v>8.2156793003142177</v>
      </c>
      <c r="R28">
        <f t="shared" si="11"/>
        <v>23.753023394760724</v>
      </c>
      <c r="S28">
        <f t="shared" si="12"/>
        <v>23.0184</v>
      </c>
      <c r="T28">
        <f t="shared" si="13"/>
        <v>2.8228635135996916</v>
      </c>
      <c r="U28">
        <f t="shared" si="14"/>
        <v>76.903172529231043</v>
      </c>
      <c r="V28">
        <f t="shared" si="15"/>
        <v>2.2681716012316899</v>
      </c>
      <c r="W28">
        <f t="shared" si="16"/>
        <v>2.9493862562946327</v>
      </c>
      <c r="X28">
        <f t="shared" si="17"/>
        <v>0.55469191236800164</v>
      </c>
      <c r="Y28">
        <f t="shared" si="18"/>
        <v>-7.1207581807510358</v>
      </c>
      <c r="Z28">
        <f t="shared" si="19"/>
        <v>89.741597637180035</v>
      </c>
      <c r="AA28">
        <f t="shared" si="20"/>
        <v>8.1505488864196369</v>
      </c>
      <c r="AB28">
        <f t="shared" si="21"/>
        <v>98.98706764316286</v>
      </c>
      <c r="AC28">
        <v>11</v>
      </c>
      <c r="AD28">
        <v>2</v>
      </c>
      <c r="AE28">
        <f t="shared" si="22"/>
        <v>1.0004035484397769</v>
      </c>
      <c r="AF28">
        <f t="shared" si="23"/>
        <v>4.0354843977685739E-2</v>
      </c>
      <c r="AG28">
        <f t="shared" si="24"/>
        <v>54538.379773790344</v>
      </c>
      <c r="AH28" t="s">
        <v>360</v>
      </c>
      <c r="AI28">
        <v>10207.1</v>
      </c>
      <c r="AJ28">
        <v>0</v>
      </c>
      <c r="AK28">
        <v>0</v>
      </c>
      <c r="AL28">
        <f t="shared" si="25"/>
        <v>0</v>
      </c>
      <c r="AM28" t="e">
        <f t="shared" si="26"/>
        <v>#DIV/0!</v>
      </c>
      <c r="AN28">
        <v>-1</v>
      </c>
      <c r="AO28" t="s">
        <v>413</v>
      </c>
      <c r="AP28">
        <v>10232.700000000001</v>
      </c>
      <c r="AQ28">
        <v>785.14903846153902</v>
      </c>
      <c r="AR28">
        <v>2687.33</v>
      </c>
      <c r="AS28">
        <f t="shared" si="27"/>
        <v>0.70783303931354202</v>
      </c>
      <c r="AT28">
        <v>0.5</v>
      </c>
      <c r="AU28">
        <f t="shared" si="28"/>
        <v>42.040288108147934</v>
      </c>
      <c r="AV28">
        <f t="shared" si="29"/>
        <v>1.528720376573462</v>
      </c>
      <c r="AW28">
        <f t="shared" si="30"/>
        <v>14.878752452603655</v>
      </c>
      <c r="AX28">
        <f t="shared" si="31"/>
        <v>0.72176844674825935</v>
      </c>
      <c r="AY28">
        <f t="shared" si="32"/>
        <v>6.0149929754724121E-2</v>
      </c>
      <c r="AZ28">
        <f t="shared" si="33"/>
        <v>-1</v>
      </c>
      <c r="BA28" t="s">
        <v>414</v>
      </c>
      <c r="BB28">
        <v>747.7</v>
      </c>
      <c r="BC28">
        <f t="shared" si="34"/>
        <v>1939.6299999999999</v>
      </c>
      <c r="BD28">
        <f t="shared" si="35"/>
        <v>0.98069268960495615</v>
      </c>
      <c r="BE28">
        <f t="shared" si="36"/>
        <v>3.594128661227765</v>
      </c>
      <c r="BF28">
        <f t="shared" si="37"/>
        <v>0.70783303931354202</v>
      </c>
      <c r="BG28" t="e">
        <f t="shared" si="38"/>
        <v>#DIV/0!</v>
      </c>
      <c r="BH28">
        <f t="shared" si="39"/>
        <v>0.93391685921748102</v>
      </c>
      <c r="BI28">
        <f t="shared" si="40"/>
        <v>6.6083140782518979E-2</v>
      </c>
      <c r="BJ28">
        <f t="shared" si="41"/>
        <v>49.886899999999997</v>
      </c>
      <c r="BK28">
        <f t="shared" si="42"/>
        <v>42.040288108147934</v>
      </c>
      <c r="BL28">
        <f t="shared" si="43"/>
        <v>0.84271197665415043</v>
      </c>
      <c r="BM28">
        <f t="shared" si="44"/>
        <v>0.19542395330830087</v>
      </c>
      <c r="BN28">
        <v>1599582804.0999999</v>
      </c>
      <c r="BO28">
        <v>398.06700000000001</v>
      </c>
      <c r="BP28">
        <v>399.97800000000001</v>
      </c>
      <c r="BQ28">
        <v>22.183700000000002</v>
      </c>
      <c r="BR28">
        <v>21.994299999999999</v>
      </c>
      <c r="BS28">
        <v>397.55700000000002</v>
      </c>
      <c r="BT28">
        <v>22.437999999999999</v>
      </c>
      <c r="BU28">
        <v>499.96199999999999</v>
      </c>
      <c r="BV28">
        <v>102.145</v>
      </c>
      <c r="BW28">
        <v>9.9963700000000003E-2</v>
      </c>
      <c r="BX28">
        <v>23.744900000000001</v>
      </c>
      <c r="BY28">
        <v>23.0184</v>
      </c>
      <c r="BZ28">
        <v>999.9</v>
      </c>
      <c r="CA28">
        <v>0</v>
      </c>
      <c r="CB28">
        <v>0</v>
      </c>
      <c r="CC28">
        <v>9987.5</v>
      </c>
      <c r="CD28">
        <v>0</v>
      </c>
      <c r="CE28">
        <v>11.083399999999999</v>
      </c>
      <c r="CF28">
        <v>-1.91168</v>
      </c>
      <c r="CG28">
        <v>407.09699999999998</v>
      </c>
      <c r="CH28">
        <v>408.97300000000001</v>
      </c>
      <c r="CI28">
        <v>0.18947800000000001</v>
      </c>
      <c r="CJ28">
        <v>399.97800000000001</v>
      </c>
      <c r="CK28">
        <v>21.994299999999999</v>
      </c>
      <c r="CL28">
        <v>2.2659600000000002</v>
      </c>
      <c r="CM28">
        <v>2.24661</v>
      </c>
      <c r="CN28">
        <v>19.436499999999999</v>
      </c>
      <c r="CO28">
        <v>19.2986</v>
      </c>
      <c r="CP28">
        <v>49.886899999999997</v>
      </c>
      <c r="CQ28">
        <v>0.89963700000000002</v>
      </c>
      <c r="CR28">
        <v>0.10036299999999999</v>
      </c>
      <c r="CS28">
        <v>0</v>
      </c>
      <c r="CT28">
        <v>785.21699999999998</v>
      </c>
      <c r="CU28">
        <v>4.9998100000000001</v>
      </c>
      <c r="CV28">
        <v>425.88099999999997</v>
      </c>
      <c r="CW28">
        <v>373.11599999999999</v>
      </c>
      <c r="CX28">
        <v>39.186999999999998</v>
      </c>
      <c r="CY28">
        <v>42.875</v>
      </c>
      <c r="CZ28">
        <v>41.311999999999998</v>
      </c>
      <c r="DA28">
        <v>42.125</v>
      </c>
      <c r="DB28">
        <v>41.811999999999998</v>
      </c>
      <c r="DC28">
        <v>40.380000000000003</v>
      </c>
      <c r="DD28">
        <v>4.51</v>
      </c>
      <c r="DE28">
        <v>0</v>
      </c>
      <c r="DF28">
        <v>137.700000047684</v>
      </c>
      <c r="DG28">
        <v>0</v>
      </c>
      <c r="DH28">
        <v>785.14903846153902</v>
      </c>
      <c r="DI28">
        <v>2.6900170957580398</v>
      </c>
      <c r="DJ28">
        <v>-0.83931619038489302</v>
      </c>
      <c r="DK28">
        <v>426.86876923076898</v>
      </c>
      <c r="DL28">
        <v>15</v>
      </c>
      <c r="DM28">
        <v>1599582821.0999999</v>
      </c>
      <c r="DN28" t="s">
        <v>415</v>
      </c>
      <c r="DO28">
        <v>1599582821.0999999</v>
      </c>
      <c r="DP28">
        <v>1599582555.5999999</v>
      </c>
      <c r="DQ28">
        <v>13</v>
      </c>
      <c r="DR28">
        <v>0</v>
      </c>
      <c r="DS28">
        <v>-8.0000000000000002E-3</v>
      </c>
      <c r="DT28">
        <v>0.51</v>
      </c>
      <c r="DU28">
        <v>-0.254</v>
      </c>
      <c r="DV28">
        <v>400</v>
      </c>
      <c r="DW28">
        <v>12</v>
      </c>
      <c r="DX28">
        <v>0.32</v>
      </c>
      <c r="DY28">
        <v>0.02</v>
      </c>
      <c r="DZ28">
        <v>399.98087500000003</v>
      </c>
      <c r="EA28">
        <v>-2.5542213885305001E-2</v>
      </c>
      <c r="EB28">
        <v>2.3152956074764398E-2</v>
      </c>
      <c r="EC28">
        <v>1</v>
      </c>
      <c r="ED28">
        <v>398.09276666666699</v>
      </c>
      <c r="EE28">
        <v>-0.169121245826622</v>
      </c>
      <c r="EF28">
        <v>1.4925779339414601E-2</v>
      </c>
      <c r="EG28">
        <v>1</v>
      </c>
      <c r="EH28">
        <v>21.963605000000001</v>
      </c>
      <c r="EI28">
        <v>0.18573658536580401</v>
      </c>
      <c r="EJ28">
        <v>1.7893224276244901E-2</v>
      </c>
      <c r="EK28">
        <v>1</v>
      </c>
      <c r="EL28">
        <v>22.108329999999999</v>
      </c>
      <c r="EM28">
        <v>0.58500787992485603</v>
      </c>
      <c r="EN28">
        <v>5.8212297669822402E-2</v>
      </c>
      <c r="EO28">
        <v>0</v>
      </c>
      <c r="EP28">
        <v>3</v>
      </c>
      <c r="EQ28">
        <v>4</v>
      </c>
      <c r="ER28" t="s">
        <v>390</v>
      </c>
      <c r="ES28">
        <v>2.9993699999999999</v>
      </c>
      <c r="ET28">
        <v>2.6941700000000002</v>
      </c>
      <c r="EU28">
        <v>0.10148</v>
      </c>
      <c r="EV28">
        <v>0.102393</v>
      </c>
      <c r="EW28">
        <v>0.105908</v>
      </c>
      <c r="EX28">
        <v>0.10363700000000001</v>
      </c>
      <c r="EY28">
        <v>28426.9</v>
      </c>
      <c r="EZ28">
        <v>32173.7</v>
      </c>
      <c r="FA28">
        <v>27637.7</v>
      </c>
      <c r="FB28">
        <v>31026.799999999999</v>
      </c>
      <c r="FC28">
        <v>34616.699999999997</v>
      </c>
      <c r="FD28">
        <v>38247.699999999997</v>
      </c>
      <c r="FE28">
        <v>40784.699999999997</v>
      </c>
      <c r="FF28">
        <v>45671.6</v>
      </c>
      <c r="FG28">
        <v>1.9915</v>
      </c>
      <c r="FH28">
        <v>2.0476299999999998</v>
      </c>
      <c r="FI28">
        <v>2.0153799999999999E-2</v>
      </c>
      <c r="FJ28">
        <v>0</v>
      </c>
      <c r="FK28">
        <v>22.686499999999999</v>
      </c>
      <c r="FL28">
        <v>999.9</v>
      </c>
      <c r="FM28">
        <v>74.819999999999993</v>
      </c>
      <c r="FN28">
        <v>24.36</v>
      </c>
      <c r="FO28">
        <v>22.4163</v>
      </c>
      <c r="FP28">
        <v>62.157299999999999</v>
      </c>
      <c r="FQ28">
        <v>35.376600000000003</v>
      </c>
      <c r="FR28">
        <v>1</v>
      </c>
      <c r="FS28">
        <v>-0.109002</v>
      </c>
      <c r="FT28">
        <v>1.9016</v>
      </c>
      <c r="FU28">
        <v>20.218599999999999</v>
      </c>
      <c r="FV28">
        <v>5.2249299999999996</v>
      </c>
      <c r="FW28">
        <v>12.027900000000001</v>
      </c>
      <c r="FX28">
        <v>4.9597499999999997</v>
      </c>
      <c r="FY28">
        <v>3.3011499999999998</v>
      </c>
      <c r="FZ28">
        <v>9999</v>
      </c>
      <c r="GA28">
        <v>999.9</v>
      </c>
      <c r="GB28">
        <v>9999</v>
      </c>
      <c r="GC28">
        <v>8515.7999999999993</v>
      </c>
      <c r="GD28">
        <v>1.87948</v>
      </c>
      <c r="GE28">
        <v>1.87639</v>
      </c>
      <c r="GF28">
        <v>1.87852</v>
      </c>
      <c r="GG28">
        <v>1.8783300000000001</v>
      </c>
      <c r="GH28">
        <v>1.8797999999999999</v>
      </c>
      <c r="GI28">
        <v>1.8727100000000001</v>
      </c>
      <c r="GJ28">
        <v>1.88039</v>
      </c>
      <c r="GK28">
        <v>1.8745099999999999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0.51</v>
      </c>
      <c r="GZ28">
        <v>-0.25430000000000003</v>
      </c>
      <c r="HA28">
        <v>0.50945000000001495</v>
      </c>
      <c r="HB28">
        <v>0</v>
      </c>
      <c r="HC28">
        <v>0</v>
      </c>
      <c r="HD28">
        <v>0</v>
      </c>
      <c r="HE28">
        <v>-0.25423499999999999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2</v>
      </c>
      <c r="HN28">
        <v>4.0999999999999996</v>
      </c>
      <c r="HO28">
        <v>2</v>
      </c>
      <c r="HP28">
        <v>509.70699999999999</v>
      </c>
      <c r="HQ28">
        <v>530.74300000000005</v>
      </c>
      <c r="HR28">
        <v>20.8445</v>
      </c>
      <c r="HS28">
        <v>26.079000000000001</v>
      </c>
      <c r="HT28">
        <v>30.000399999999999</v>
      </c>
      <c r="HU28">
        <v>26.0471</v>
      </c>
      <c r="HV28">
        <v>26.0519</v>
      </c>
      <c r="HW28">
        <v>20.398900000000001</v>
      </c>
      <c r="HX28">
        <v>20.05</v>
      </c>
      <c r="HY28">
        <v>95.7</v>
      </c>
      <c r="HZ28">
        <v>20.831700000000001</v>
      </c>
      <c r="IA28">
        <v>400</v>
      </c>
      <c r="IB28">
        <v>13.410399999999999</v>
      </c>
      <c r="IC28">
        <v>105.053</v>
      </c>
      <c r="ID28">
        <v>102.018</v>
      </c>
    </row>
    <row r="29" spans="1:238" x14ac:dyDescent="0.35">
      <c r="A29">
        <v>12</v>
      </c>
      <c r="B29">
        <v>1599582883.0999999</v>
      </c>
      <c r="C29">
        <v>2511</v>
      </c>
      <c r="D29" t="s">
        <v>416</v>
      </c>
      <c r="E29" t="s">
        <v>417</v>
      </c>
      <c r="F29">
        <v>1599582883.0999999</v>
      </c>
      <c r="G29">
        <f t="shared" si="0"/>
        <v>3.3345749675853736E-4</v>
      </c>
      <c r="H29">
        <f t="shared" si="1"/>
        <v>-0.70216799931017992</v>
      </c>
      <c r="I29">
        <f t="shared" si="2"/>
        <v>400.65000077045914</v>
      </c>
      <c r="J29">
        <f t="shared" si="3"/>
        <v>414.33630541382485</v>
      </c>
      <c r="K29">
        <f t="shared" si="4"/>
        <v>42.36375173924548</v>
      </c>
      <c r="L29">
        <f t="shared" si="5"/>
        <v>40.964397628675478</v>
      </c>
      <c r="M29">
        <f t="shared" si="6"/>
        <v>6.7122225181787287E-2</v>
      </c>
      <c r="N29">
        <f t="shared" si="7"/>
        <v>2.294049865998522</v>
      </c>
      <c r="O29">
        <f t="shared" si="8"/>
        <v>6.6049951566107878E-2</v>
      </c>
      <c r="P29">
        <f t="shared" si="9"/>
        <v>4.1376132366623533E-2</v>
      </c>
      <c r="Q29">
        <f t="shared" si="10"/>
        <v>1.5958132752824533E-5</v>
      </c>
      <c r="R29">
        <f t="shared" si="11"/>
        <v>23.538210851903298</v>
      </c>
      <c r="S29">
        <f t="shared" si="12"/>
        <v>22.932600000000001</v>
      </c>
      <c r="T29">
        <f t="shared" si="13"/>
        <v>2.8082393203088336</v>
      </c>
      <c r="U29">
        <f t="shared" si="14"/>
        <v>78.611444443983174</v>
      </c>
      <c r="V29">
        <f t="shared" si="15"/>
        <v>2.3049566858010002</v>
      </c>
      <c r="W29">
        <f t="shared" si="16"/>
        <v>2.9320879448328454</v>
      </c>
      <c r="X29">
        <f t="shared" si="17"/>
        <v>0.50328263450783339</v>
      </c>
      <c r="Y29">
        <f t="shared" si="18"/>
        <v>-14.705475607051497</v>
      </c>
      <c r="Z29">
        <f t="shared" si="19"/>
        <v>88.379452982084118</v>
      </c>
      <c r="AA29">
        <f t="shared" si="20"/>
        <v>8.0096001636499015</v>
      </c>
      <c r="AB29">
        <f t="shared" si="21"/>
        <v>81.683593496815277</v>
      </c>
      <c r="AC29">
        <v>11</v>
      </c>
      <c r="AD29">
        <v>2</v>
      </c>
      <c r="AE29">
        <f t="shared" si="22"/>
        <v>1.0004027152082193</v>
      </c>
      <c r="AF29">
        <f t="shared" si="23"/>
        <v>4.027152082193286E-2</v>
      </c>
      <c r="AG29">
        <f t="shared" si="24"/>
        <v>54651.1760305719</v>
      </c>
      <c r="AH29" t="s">
        <v>418</v>
      </c>
      <c r="AI29">
        <v>10230.799999999999</v>
      </c>
      <c r="AJ29">
        <v>692.28200000000004</v>
      </c>
      <c r="AK29">
        <v>2811</v>
      </c>
      <c r="AL29">
        <f t="shared" si="25"/>
        <v>2118.7179999999998</v>
      </c>
      <c r="AM29">
        <f t="shared" si="26"/>
        <v>0.75372394165777301</v>
      </c>
      <c r="AN29">
        <v>-0.70183031804431595</v>
      </c>
      <c r="AO29" t="s">
        <v>388</v>
      </c>
      <c r="AP29" t="s">
        <v>388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-0.70216799931017992</v>
      </c>
      <c r="AW29" t="e">
        <f t="shared" si="30"/>
        <v>#DIV/0!</v>
      </c>
      <c r="AX29" t="e">
        <f t="shared" si="31"/>
        <v>#DIV/0!</v>
      </c>
      <c r="AY29">
        <f t="shared" si="32"/>
        <v>-0.40203286493289664</v>
      </c>
      <c r="AZ29" t="e">
        <f t="shared" si="33"/>
        <v>#DIV/0!</v>
      </c>
      <c r="BA29" t="s">
        <v>388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1.3267457018819873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1599582883.0999999</v>
      </c>
      <c r="BO29">
        <v>400.65</v>
      </c>
      <c r="BP29">
        <v>399.96800000000002</v>
      </c>
      <c r="BQ29">
        <v>22.543500000000002</v>
      </c>
      <c r="BR29">
        <v>22.1525</v>
      </c>
      <c r="BS29">
        <v>400.15699999999998</v>
      </c>
      <c r="BT29">
        <v>22.797699999999999</v>
      </c>
      <c r="BU29">
        <v>499.95800000000003</v>
      </c>
      <c r="BV29">
        <v>102.145</v>
      </c>
      <c r="BW29">
        <v>9.9846000000000004E-2</v>
      </c>
      <c r="BX29">
        <v>23.647200000000002</v>
      </c>
      <c r="BY29">
        <v>22.932600000000001</v>
      </c>
      <c r="BZ29">
        <v>999.9</v>
      </c>
      <c r="CA29">
        <v>0</v>
      </c>
      <c r="CB29">
        <v>0</v>
      </c>
      <c r="CC29">
        <v>10005.6</v>
      </c>
      <c r="CD29">
        <v>0</v>
      </c>
      <c r="CE29">
        <v>10.807700000000001</v>
      </c>
      <c r="CF29">
        <v>0.69879199999999997</v>
      </c>
      <c r="CG29">
        <v>409.90800000000002</v>
      </c>
      <c r="CH29">
        <v>409.029</v>
      </c>
      <c r="CI29">
        <v>0.390961</v>
      </c>
      <c r="CJ29">
        <v>399.96800000000002</v>
      </c>
      <c r="CK29">
        <v>22.1525</v>
      </c>
      <c r="CL29">
        <v>2.3027099999999998</v>
      </c>
      <c r="CM29">
        <v>2.2627799999999998</v>
      </c>
      <c r="CN29">
        <v>19.695399999999999</v>
      </c>
      <c r="CO29">
        <v>19.413799999999998</v>
      </c>
      <c r="CP29">
        <v>9.9996100000000008E-3</v>
      </c>
      <c r="CQ29">
        <v>0</v>
      </c>
      <c r="CR29">
        <v>0</v>
      </c>
      <c r="CS29">
        <v>0</v>
      </c>
      <c r="CT29">
        <v>686.6</v>
      </c>
      <c r="CU29">
        <v>9.9996100000000008E-3</v>
      </c>
      <c r="CV29">
        <v>69.400000000000006</v>
      </c>
      <c r="CW29">
        <v>10.35</v>
      </c>
      <c r="CX29">
        <v>38.875</v>
      </c>
      <c r="CY29">
        <v>42.625</v>
      </c>
      <c r="CZ29">
        <v>41.061999999999998</v>
      </c>
      <c r="DA29">
        <v>41.75</v>
      </c>
      <c r="DB29">
        <v>41.311999999999998</v>
      </c>
      <c r="DC29">
        <v>0</v>
      </c>
      <c r="DD29">
        <v>0</v>
      </c>
      <c r="DE29">
        <v>0</v>
      </c>
      <c r="DF29">
        <v>78.400000095367403</v>
      </c>
      <c r="DG29">
        <v>0</v>
      </c>
      <c r="DH29">
        <v>692.28200000000004</v>
      </c>
      <c r="DI29">
        <v>-24.930769142952801</v>
      </c>
      <c r="DJ29">
        <v>23.9923075810689</v>
      </c>
      <c r="DK29">
        <v>61.595999999999997</v>
      </c>
      <c r="DL29">
        <v>15</v>
      </c>
      <c r="DM29">
        <v>1599582899.0999999</v>
      </c>
      <c r="DN29" t="s">
        <v>419</v>
      </c>
      <c r="DO29">
        <v>1599582899.0999999</v>
      </c>
      <c r="DP29">
        <v>1599582555.5999999</v>
      </c>
      <c r="DQ29">
        <v>14</v>
      </c>
      <c r="DR29">
        <v>-1.7000000000000001E-2</v>
      </c>
      <c r="DS29">
        <v>-8.0000000000000002E-3</v>
      </c>
      <c r="DT29">
        <v>0.49299999999999999</v>
      </c>
      <c r="DU29">
        <v>-0.254</v>
      </c>
      <c r="DV29">
        <v>400</v>
      </c>
      <c r="DW29">
        <v>12</v>
      </c>
      <c r="DX29">
        <v>0.11</v>
      </c>
      <c r="DY29">
        <v>0.02</v>
      </c>
      <c r="DZ29">
        <v>399.997525</v>
      </c>
      <c r="EA29">
        <v>7.0592870543769004E-2</v>
      </c>
      <c r="EB29">
        <v>2.5622243754205899E-2</v>
      </c>
      <c r="EC29">
        <v>1</v>
      </c>
      <c r="ED29">
        <v>400.61669999999998</v>
      </c>
      <c r="EE29">
        <v>0.53101668520539003</v>
      </c>
      <c r="EF29">
        <v>4.0011789929137703E-2</v>
      </c>
      <c r="EG29">
        <v>1</v>
      </c>
      <c r="EH29">
        <v>22.133052500000002</v>
      </c>
      <c r="EI29">
        <v>0.10644090056278301</v>
      </c>
      <c r="EJ29">
        <v>1.0252755422324599E-2</v>
      </c>
      <c r="EK29">
        <v>1</v>
      </c>
      <c r="EL29">
        <v>22.4605025</v>
      </c>
      <c r="EM29">
        <v>0.47488367729828801</v>
      </c>
      <c r="EN29">
        <v>4.5697628425882403E-2</v>
      </c>
      <c r="EO29">
        <v>1</v>
      </c>
      <c r="EP29">
        <v>4</v>
      </c>
      <c r="EQ29">
        <v>4</v>
      </c>
      <c r="ER29" t="s">
        <v>361</v>
      </c>
      <c r="ES29">
        <v>2.9993500000000002</v>
      </c>
      <c r="ET29">
        <v>2.6940599999999999</v>
      </c>
      <c r="EU29">
        <v>0.101988</v>
      </c>
      <c r="EV29">
        <v>0.102385</v>
      </c>
      <c r="EW29">
        <v>0.10710500000000001</v>
      </c>
      <c r="EX29">
        <v>0.104155</v>
      </c>
      <c r="EY29">
        <v>28408.799999999999</v>
      </c>
      <c r="EZ29">
        <v>32170.5</v>
      </c>
      <c r="FA29">
        <v>27635.8</v>
      </c>
      <c r="FB29">
        <v>31023.599999999999</v>
      </c>
      <c r="FC29">
        <v>34568.199999999997</v>
      </c>
      <c r="FD29">
        <v>38222.1</v>
      </c>
      <c r="FE29">
        <v>40782.6</v>
      </c>
      <c r="FF29">
        <v>45667.5</v>
      </c>
      <c r="FG29">
        <v>1.9915</v>
      </c>
      <c r="FH29">
        <v>2.0465</v>
      </c>
      <c r="FI29">
        <v>1.7754700000000002E-2</v>
      </c>
      <c r="FJ29">
        <v>0</v>
      </c>
      <c r="FK29">
        <v>22.6402</v>
      </c>
      <c r="FL29">
        <v>999.9</v>
      </c>
      <c r="FM29">
        <v>76.192999999999998</v>
      </c>
      <c r="FN29">
        <v>24.431000000000001</v>
      </c>
      <c r="FO29">
        <v>22.926400000000001</v>
      </c>
      <c r="FP29">
        <v>61.907299999999999</v>
      </c>
      <c r="FQ29">
        <v>35.516800000000003</v>
      </c>
      <c r="FR29">
        <v>1</v>
      </c>
      <c r="FS29">
        <v>-0.107109</v>
      </c>
      <c r="FT29">
        <v>1.4236500000000001</v>
      </c>
      <c r="FU29">
        <v>20.224599999999999</v>
      </c>
      <c r="FV29">
        <v>5.2241799999999996</v>
      </c>
      <c r="FW29">
        <v>12.027900000000001</v>
      </c>
      <c r="FX29">
        <v>4.9597499999999997</v>
      </c>
      <c r="FY29">
        <v>3.30125</v>
      </c>
      <c r="FZ29">
        <v>9999</v>
      </c>
      <c r="GA29">
        <v>999.9</v>
      </c>
      <c r="GB29">
        <v>9999</v>
      </c>
      <c r="GC29">
        <v>8517.2999999999993</v>
      </c>
      <c r="GD29">
        <v>1.8795200000000001</v>
      </c>
      <c r="GE29">
        <v>1.8764000000000001</v>
      </c>
      <c r="GF29">
        <v>1.8785099999999999</v>
      </c>
      <c r="GG29">
        <v>1.87835</v>
      </c>
      <c r="GH29">
        <v>1.8797999999999999</v>
      </c>
      <c r="GI29">
        <v>1.8727100000000001</v>
      </c>
      <c r="GJ29">
        <v>1.8804099999999999</v>
      </c>
      <c r="GK29">
        <v>1.87453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0.49299999999999999</v>
      </c>
      <c r="GZ29">
        <v>-0.25419999999999998</v>
      </c>
      <c r="HA29">
        <v>0.50989999999990199</v>
      </c>
      <c r="HB29">
        <v>0</v>
      </c>
      <c r="HC29">
        <v>0</v>
      </c>
      <c r="HD29">
        <v>0</v>
      </c>
      <c r="HE29">
        <v>-0.25423499999999999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</v>
      </c>
      <c r="HN29">
        <v>5.5</v>
      </c>
      <c r="HO29">
        <v>2</v>
      </c>
      <c r="HP29">
        <v>509.976</v>
      </c>
      <c r="HQ29">
        <v>530.24699999999996</v>
      </c>
      <c r="HR29">
        <v>20.948599999999999</v>
      </c>
      <c r="HS29">
        <v>26.1097</v>
      </c>
      <c r="HT29">
        <v>30.0002</v>
      </c>
      <c r="HU29">
        <v>26.075299999999999</v>
      </c>
      <c r="HV29">
        <v>26.0807</v>
      </c>
      <c r="HW29">
        <v>20.406199999999998</v>
      </c>
      <c r="HX29">
        <v>20.05</v>
      </c>
      <c r="HY29">
        <v>95.7</v>
      </c>
      <c r="HZ29">
        <v>20.995999999999999</v>
      </c>
      <c r="IA29">
        <v>400</v>
      </c>
      <c r="IB29">
        <v>13.410399999999999</v>
      </c>
      <c r="IC29">
        <v>105.047</v>
      </c>
      <c r="ID29">
        <v>102.008</v>
      </c>
    </row>
    <row r="30" spans="1:238" x14ac:dyDescent="0.35">
      <c r="A30">
        <v>13</v>
      </c>
      <c r="B30">
        <v>1599584206.5</v>
      </c>
      <c r="C30">
        <v>3834.4000000953702</v>
      </c>
      <c r="D30" t="s">
        <v>420</v>
      </c>
      <c r="E30" t="s">
        <v>421</v>
      </c>
      <c r="F30">
        <v>1599584206.5</v>
      </c>
      <c r="G30">
        <f t="shared" si="0"/>
        <v>2.0721866458848158E-4</v>
      </c>
      <c r="H30">
        <f t="shared" si="1"/>
        <v>-0.91008582476101807</v>
      </c>
      <c r="I30">
        <f t="shared" si="2"/>
        <v>400.96800099677864</v>
      </c>
      <c r="J30">
        <f t="shared" si="3"/>
        <v>426.82850220643627</v>
      </c>
      <c r="K30">
        <f t="shared" si="4"/>
        <v>43.628684425467398</v>
      </c>
      <c r="L30">
        <f t="shared" si="5"/>
        <v>40.985328509617887</v>
      </c>
      <c r="M30">
        <f t="shared" si="6"/>
        <v>5.1545340561854287E-2</v>
      </c>
      <c r="N30">
        <f t="shared" si="7"/>
        <v>2.295062809273952</v>
      </c>
      <c r="O30">
        <f t="shared" si="8"/>
        <v>5.0910737322923005E-2</v>
      </c>
      <c r="P30">
        <f t="shared" si="9"/>
        <v>3.1875576389864588E-2</v>
      </c>
      <c r="Q30">
        <f t="shared" si="10"/>
        <v>1.5958132752824533E-5</v>
      </c>
      <c r="R30">
        <f t="shared" si="11"/>
        <v>23.499794370430102</v>
      </c>
      <c r="S30">
        <f t="shared" si="12"/>
        <v>22.996600000000001</v>
      </c>
      <c r="T30">
        <f t="shared" si="13"/>
        <v>2.8191415104332043</v>
      </c>
      <c r="U30">
        <f t="shared" si="14"/>
        <v>82.718060544208996</v>
      </c>
      <c r="V30">
        <f t="shared" si="15"/>
        <v>2.4137480848492801</v>
      </c>
      <c r="W30">
        <f t="shared" si="16"/>
        <v>2.9180424069048896</v>
      </c>
      <c r="X30">
        <f t="shared" si="17"/>
        <v>0.40539342558392422</v>
      </c>
      <c r="Y30">
        <f t="shared" si="18"/>
        <v>-9.1383431083520374</v>
      </c>
      <c r="Z30">
        <f t="shared" si="19"/>
        <v>70.638271202495062</v>
      </c>
      <c r="AA30">
        <f t="shared" si="20"/>
        <v>6.3984255356091593</v>
      </c>
      <c r="AB30">
        <f t="shared" si="21"/>
        <v>67.898369587884943</v>
      </c>
      <c r="AC30">
        <v>10</v>
      </c>
      <c r="AD30">
        <v>2</v>
      </c>
      <c r="AE30">
        <f t="shared" si="22"/>
        <v>1.0003657673022315</v>
      </c>
      <c r="AF30">
        <f t="shared" si="23"/>
        <v>3.6576730223147891E-2</v>
      </c>
      <c r="AG30">
        <f t="shared" si="24"/>
        <v>54699.573264146355</v>
      </c>
      <c r="AH30" t="s">
        <v>422</v>
      </c>
      <c r="AI30">
        <v>10233.299999999999</v>
      </c>
      <c r="AJ30">
        <v>715.16346153846098</v>
      </c>
      <c r="AK30">
        <v>3323.98</v>
      </c>
      <c r="AL30">
        <f t="shared" si="25"/>
        <v>2608.816538461539</v>
      </c>
      <c r="AM30">
        <f t="shared" si="26"/>
        <v>0.78484724290204488</v>
      </c>
      <c r="AN30">
        <v>-0.90972195231019604</v>
      </c>
      <c r="AO30" t="s">
        <v>388</v>
      </c>
      <c r="AP30" t="s">
        <v>388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-0.91008582476101807</v>
      </c>
      <c r="AW30" t="e">
        <f t="shared" si="30"/>
        <v>#DIV/0!</v>
      </c>
      <c r="AX30" t="e">
        <f t="shared" si="31"/>
        <v>#DIV/0!</v>
      </c>
      <c r="AY30">
        <f t="shared" si="32"/>
        <v>-0.43321527920670733</v>
      </c>
      <c r="AZ30" t="e">
        <f t="shared" si="33"/>
        <v>#DIV/0!</v>
      </c>
      <c r="BA30" t="s">
        <v>388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1.2741332903233604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1599584206.5</v>
      </c>
      <c r="BO30">
        <v>400.96800000000002</v>
      </c>
      <c r="BP30">
        <v>399.976</v>
      </c>
      <c r="BQ30">
        <v>23.6142</v>
      </c>
      <c r="BR30">
        <v>23.371500000000001</v>
      </c>
      <c r="BS30">
        <v>400.58100000000002</v>
      </c>
      <c r="BT30">
        <v>23.868400000000001</v>
      </c>
      <c r="BU30">
        <v>499.99900000000002</v>
      </c>
      <c r="BV30">
        <v>102.116</v>
      </c>
      <c r="BW30">
        <v>9.9958400000000003E-2</v>
      </c>
      <c r="BX30">
        <v>23.567499999999999</v>
      </c>
      <c r="BY30">
        <v>22.996600000000001</v>
      </c>
      <c r="BZ30">
        <v>999.9</v>
      </c>
      <c r="CA30">
        <v>0</v>
      </c>
      <c r="CB30">
        <v>0</v>
      </c>
      <c r="CC30">
        <v>10015</v>
      </c>
      <c r="CD30">
        <v>0</v>
      </c>
      <c r="CE30">
        <v>10.773</v>
      </c>
      <c r="CF30">
        <v>1.0974999999999999</v>
      </c>
      <c r="CG30">
        <v>410.774</v>
      </c>
      <c r="CH30">
        <v>409.548</v>
      </c>
      <c r="CI30">
        <v>0.242699</v>
      </c>
      <c r="CJ30">
        <v>399.976</v>
      </c>
      <c r="CK30">
        <v>23.371500000000001</v>
      </c>
      <c r="CL30">
        <v>2.4113899999999999</v>
      </c>
      <c r="CM30">
        <v>2.3866100000000001</v>
      </c>
      <c r="CN30">
        <v>20.4405</v>
      </c>
      <c r="CO30">
        <v>20.273199999999999</v>
      </c>
      <c r="CP30">
        <v>9.9996100000000008E-3</v>
      </c>
      <c r="CQ30">
        <v>0</v>
      </c>
      <c r="CR30">
        <v>0</v>
      </c>
      <c r="CS30">
        <v>0</v>
      </c>
      <c r="CT30">
        <v>714.55</v>
      </c>
      <c r="CU30">
        <v>9.9996100000000008E-3</v>
      </c>
      <c r="CV30">
        <v>51.8</v>
      </c>
      <c r="CW30">
        <v>7.95</v>
      </c>
      <c r="CX30">
        <v>36.061999999999998</v>
      </c>
      <c r="CY30">
        <v>40.186999999999998</v>
      </c>
      <c r="CZ30">
        <v>38.25</v>
      </c>
      <c r="DA30">
        <v>39.436999999999998</v>
      </c>
      <c r="DB30">
        <v>38.686999999999998</v>
      </c>
      <c r="DC30">
        <v>0</v>
      </c>
      <c r="DD30">
        <v>0</v>
      </c>
      <c r="DE30">
        <v>0</v>
      </c>
      <c r="DF30">
        <v>1322.9000000953699</v>
      </c>
      <c r="DG30">
        <v>0</v>
      </c>
      <c r="DH30">
        <v>715.16346153846098</v>
      </c>
      <c r="DI30">
        <v>-4.8598292156231198</v>
      </c>
      <c r="DJ30">
        <v>10.035897514321899</v>
      </c>
      <c r="DK30">
        <v>46.001923076923099</v>
      </c>
      <c r="DL30">
        <v>15</v>
      </c>
      <c r="DM30">
        <v>1599584222.5</v>
      </c>
      <c r="DN30" t="s">
        <v>423</v>
      </c>
      <c r="DO30">
        <v>1599584222.5</v>
      </c>
      <c r="DP30">
        <v>1599582555.5999999</v>
      </c>
      <c r="DQ30">
        <v>15</v>
      </c>
      <c r="DR30">
        <v>-0.106</v>
      </c>
      <c r="DS30">
        <v>-8.0000000000000002E-3</v>
      </c>
      <c r="DT30">
        <v>0.38700000000000001</v>
      </c>
      <c r="DU30">
        <v>-0.254</v>
      </c>
      <c r="DV30">
        <v>400</v>
      </c>
      <c r="DW30">
        <v>12</v>
      </c>
      <c r="DX30">
        <v>0.28999999999999998</v>
      </c>
      <c r="DY30">
        <v>0.02</v>
      </c>
      <c r="DZ30">
        <v>399.99617073170702</v>
      </c>
      <c r="EA30">
        <v>-0.11101045296131</v>
      </c>
      <c r="EB30">
        <v>2.7632520994971099E-2</v>
      </c>
      <c r="EC30">
        <v>0</v>
      </c>
      <c r="ED30">
        <v>401.11306451612899</v>
      </c>
      <c r="EE30">
        <v>-3.0580645160952401E-2</v>
      </c>
      <c r="EF30">
        <v>1.2494993794603001E-2</v>
      </c>
      <c r="EG30">
        <v>1</v>
      </c>
      <c r="EH30">
        <v>23.3687292682927</v>
      </c>
      <c r="EI30">
        <v>1.8068989547013199E-2</v>
      </c>
      <c r="EJ30">
        <v>1.83691734116264E-3</v>
      </c>
      <c r="EK30">
        <v>1</v>
      </c>
      <c r="EL30">
        <v>23.610060975609802</v>
      </c>
      <c r="EM30">
        <v>2.2517770034817301E-2</v>
      </c>
      <c r="EN30">
        <v>2.2616503847455302E-3</v>
      </c>
      <c r="EO30">
        <v>1</v>
      </c>
      <c r="EP30">
        <v>3</v>
      </c>
      <c r="EQ30">
        <v>4</v>
      </c>
      <c r="ER30" t="s">
        <v>390</v>
      </c>
      <c r="ES30">
        <v>2.9993599999999998</v>
      </c>
      <c r="ET30">
        <v>2.6941700000000002</v>
      </c>
      <c r="EU30">
        <v>0.10197299999999999</v>
      </c>
      <c r="EV30">
        <v>0.10229000000000001</v>
      </c>
      <c r="EW30">
        <v>0.11053499999999999</v>
      </c>
      <c r="EX30">
        <v>0.108045</v>
      </c>
      <c r="EY30">
        <v>28387.9</v>
      </c>
      <c r="EZ30">
        <v>32139</v>
      </c>
      <c r="FA30">
        <v>27616.2</v>
      </c>
      <c r="FB30">
        <v>30991.1</v>
      </c>
      <c r="FC30">
        <v>34417.300000000003</v>
      </c>
      <c r="FD30">
        <v>38021</v>
      </c>
      <c r="FE30">
        <v>40762.699999999997</v>
      </c>
      <c r="FF30">
        <v>45625.8</v>
      </c>
      <c r="FG30">
        <v>1.98878</v>
      </c>
      <c r="FH30">
        <v>2.0341</v>
      </c>
      <c r="FI30">
        <v>2.14092E-2</v>
      </c>
      <c r="FJ30">
        <v>0</v>
      </c>
      <c r="FK30">
        <v>22.644100000000002</v>
      </c>
      <c r="FL30">
        <v>999.9</v>
      </c>
      <c r="FM30">
        <v>79.233000000000004</v>
      </c>
      <c r="FN30">
        <v>25.398</v>
      </c>
      <c r="FO30">
        <v>25.2605</v>
      </c>
      <c r="FP30">
        <v>62.057299999999998</v>
      </c>
      <c r="FQ30">
        <v>35.813299999999998</v>
      </c>
      <c r="FR30">
        <v>1</v>
      </c>
      <c r="FS30">
        <v>-8.2314499999999999E-2</v>
      </c>
      <c r="FT30">
        <v>1.4394199999999999</v>
      </c>
      <c r="FU30">
        <v>20.225000000000001</v>
      </c>
      <c r="FV30">
        <v>5.2274700000000003</v>
      </c>
      <c r="FW30">
        <v>12.027900000000001</v>
      </c>
      <c r="FX30">
        <v>4.9605499999999996</v>
      </c>
      <c r="FY30">
        <v>3.3011499999999998</v>
      </c>
      <c r="FZ30">
        <v>9999</v>
      </c>
      <c r="GA30">
        <v>999.9</v>
      </c>
      <c r="GB30">
        <v>9999</v>
      </c>
      <c r="GC30">
        <v>8547.1</v>
      </c>
      <c r="GD30">
        <v>1.8795299999999999</v>
      </c>
      <c r="GE30">
        <v>1.8763700000000001</v>
      </c>
      <c r="GF30">
        <v>1.87852</v>
      </c>
      <c r="GG30">
        <v>1.87836</v>
      </c>
      <c r="GH30">
        <v>1.8798299999999999</v>
      </c>
      <c r="GI30">
        <v>1.8727100000000001</v>
      </c>
      <c r="GJ30">
        <v>1.88036</v>
      </c>
      <c r="GK30">
        <v>1.8744799999999999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0.38700000000000001</v>
      </c>
      <c r="GZ30">
        <v>-0.25419999999999998</v>
      </c>
      <c r="HA30">
        <v>0.49314999999995701</v>
      </c>
      <c r="HB30">
        <v>0</v>
      </c>
      <c r="HC30">
        <v>0</v>
      </c>
      <c r="HD30">
        <v>0</v>
      </c>
      <c r="HE30">
        <v>-0.25423499999999999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21.8</v>
      </c>
      <c r="HN30">
        <v>27.5</v>
      </c>
      <c r="HO30">
        <v>2</v>
      </c>
      <c r="HP30">
        <v>511.05399999999997</v>
      </c>
      <c r="HQ30">
        <v>524.61099999999999</v>
      </c>
      <c r="HR30">
        <v>21.3309</v>
      </c>
      <c r="HS30">
        <v>26.3931</v>
      </c>
      <c r="HT30">
        <v>30.0001</v>
      </c>
      <c r="HU30">
        <v>26.381699999999999</v>
      </c>
      <c r="HV30">
        <v>26.381900000000002</v>
      </c>
      <c r="HW30">
        <v>20.482299999999999</v>
      </c>
      <c r="HX30">
        <v>20.05</v>
      </c>
      <c r="HY30">
        <v>95.7</v>
      </c>
      <c r="HZ30">
        <v>21.331399999999999</v>
      </c>
      <c r="IA30">
        <v>400</v>
      </c>
      <c r="IB30">
        <v>13.410399999999999</v>
      </c>
      <c r="IC30">
        <v>104.986</v>
      </c>
      <c r="ID30">
        <v>101.90900000000001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2020-09-08T12:02:13Z</dcterms:created>
  <dcterms:modified xsi:type="dcterms:W3CDTF">2020-09-21T16:40:10Z</dcterms:modified>
</cp:coreProperties>
</file>